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gro2\Desktop\школа\"/>
    </mc:Choice>
  </mc:AlternateContent>
  <xr:revisionPtr revIDLastSave="0" documentId="13_ncr:1_{64E5462B-7FBD-4C33-A2BC-C1425D150209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7-1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2" i="4" l="1"/>
  <c r="D252" i="4" l="1"/>
  <c r="E252" i="4"/>
  <c r="F252" i="4"/>
  <c r="G252" i="4"/>
  <c r="C252" i="4"/>
  <c r="E164" i="4"/>
  <c r="F164" i="4"/>
  <c r="G164" i="4"/>
  <c r="D164" i="4"/>
  <c r="C164" i="4"/>
  <c r="D231" i="4"/>
  <c r="E231" i="4"/>
  <c r="F231" i="4"/>
  <c r="G231" i="4"/>
  <c r="C231" i="4"/>
  <c r="C210" i="4"/>
  <c r="E207" i="4"/>
  <c r="F207" i="4"/>
  <c r="G207" i="4"/>
  <c r="D207" i="4"/>
  <c r="C207" i="4"/>
  <c r="D188" i="4"/>
  <c r="E188" i="4"/>
  <c r="F188" i="4"/>
  <c r="G188" i="4"/>
  <c r="C188" i="4"/>
  <c r="C167" i="4"/>
  <c r="E159" i="4"/>
  <c r="F159" i="4"/>
  <c r="G159" i="4"/>
  <c r="D159" i="4"/>
  <c r="C159" i="4"/>
  <c r="D147" i="4"/>
  <c r="E147" i="4"/>
  <c r="F147" i="4"/>
  <c r="G147" i="4"/>
  <c r="C147" i="4"/>
  <c r="C126" i="4"/>
  <c r="E116" i="4" l="1"/>
  <c r="F116" i="4"/>
  <c r="G116" i="4"/>
  <c r="D116" i="4"/>
  <c r="C116" i="4"/>
  <c r="D106" i="4"/>
  <c r="E106" i="4"/>
  <c r="F106" i="4"/>
  <c r="G106" i="4"/>
  <c r="C106" i="4"/>
  <c r="D103" i="4"/>
  <c r="E103" i="4"/>
  <c r="F103" i="4"/>
  <c r="G103" i="4"/>
  <c r="C103" i="4"/>
  <c r="C86" i="4"/>
  <c r="D64" i="4"/>
  <c r="E64" i="4"/>
  <c r="F64" i="4"/>
  <c r="G64" i="4"/>
  <c r="C64" i="4"/>
  <c r="C43" i="4"/>
  <c r="D33" i="4"/>
  <c r="E33" i="4"/>
  <c r="F33" i="4"/>
  <c r="G33" i="4"/>
  <c r="C33" i="4"/>
  <c r="D21" i="4"/>
  <c r="E21" i="4"/>
  <c r="F21" i="4"/>
  <c r="G21" i="4"/>
  <c r="C21" i="4"/>
  <c r="C249" i="4" l="1"/>
  <c r="C228" i="4"/>
  <c r="C123" i="4"/>
  <c r="G251" i="4" l="1"/>
  <c r="F251" i="4"/>
  <c r="E251" i="4"/>
  <c r="D251" i="4"/>
  <c r="G249" i="4"/>
  <c r="F249" i="4"/>
  <c r="E249" i="4"/>
  <c r="D249" i="4"/>
  <c r="G242" i="4"/>
  <c r="F242" i="4"/>
  <c r="E242" i="4"/>
  <c r="D242" i="4"/>
  <c r="G228" i="4"/>
  <c r="F228" i="4"/>
  <c r="E228" i="4"/>
  <c r="D228" i="4"/>
  <c r="G221" i="4"/>
  <c r="F221" i="4"/>
  <c r="E221" i="4"/>
  <c r="D221" i="4"/>
  <c r="C221" i="4"/>
  <c r="G209" i="4"/>
  <c r="G210" i="4" s="1"/>
  <c r="F209" i="4"/>
  <c r="F210" i="4" s="1"/>
  <c r="E209" i="4"/>
  <c r="E210" i="4" s="1"/>
  <c r="D209" i="4"/>
  <c r="D210" i="4" s="1"/>
  <c r="C201" i="4"/>
  <c r="G201" i="4"/>
  <c r="F201" i="4"/>
  <c r="E201" i="4"/>
  <c r="D201" i="4"/>
  <c r="G185" i="4"/>
  <c r="F185" i="4"/>
  <c r="E185" i="4"/>
  <c r="D185" i="4"/>
  <c r="C185" i="4"/>
  <c r="C178" i="4"/>
  <c r="G174" i="4"/>
  <c r="F174" i="4"/>
  <c r="F178" i="4" s="1"/>
  <c r="E174" i="4"/>
  <c r="E178" i="4" s="1"/>
  <c r="D174" i="4"/>
  <c r="D178" i="4" s="1"/>
  <c r="G173" i="4"/>
  <c r="G166" i="4"/>
  <c r="G167" i="4" s="1"/>
  <c r="F166" i="4"/>
  <c r="F167" i="4" s="1"/>
  <c r="E166" i="4"/>
  <c r="E167" i="4" s="1"/>
  <c r="D166" i="4"/>
  <c r="D167" i="4" s="1"/>
  <c r="G144" i="4"/>
  <c r="F144" i="4"/>
  <c r="E144" i="4"/>
  <c r="D144" i="4"/>
  <c r="C144" i="4"/>
  <c r="C137" i="4"/>
  <c r="G135" i="4"/>
  <c r="G137" i="4" s="1"/>
  <c r="F135" i="4"/>
  <c r="F137" i="4" s="1"/>
  <c r="E135" i="4"/>
  <c r="E137" i="4" s="1"/>
  <c r="D135" i="4"/>
  <c r="D137" i="4" s="1"/>
  <c r="C127" i="4"/>
  <c r="G125" i="4"/>
  <c r="G126" i="4" s="1"/>
  <c r="F125" i="4"/>
  <c r="F126" i="4" s="1"/>
  <c r="E125" i="4"/>
  <c r="E126" i="4" s="1"/>
  <c r="D125" i="4"/>
  <c r="D126" i="4" s="1"/>
  <c r="G123" i="4"/>
  <c r="F123" i="4"/>
  <c r="E123" i="4"/>
  <c r="D123" i="4"/>
  <c r="G97" i="4"/>
  <c r="F97" i="4"/>
  <c r="E97" i="4"/>
  <c r="D97" i="4"/>
  <c r="C97" i="4"/>
  <c r="G85" i="4"/>
  <c r="G86" i="4" s="1"/>
  <c r="F85" i="4"/>
  <c r="F86" i="4" s="1"/>
  <c r="E85" i="4"/>
  <c r="E86" i="4" s="1"/>
  <c r="D85" i="4"/>
  <c r="D86" i="4" s="1"/>
  <c r="G83" i="4"/>
  <c r="F83" i="4"/>
  <c r="E83" i="4"/>
  <c r="D83" i="4"/>
  <c r="C83" i="4"/>
  <c r="C76" i="4"/>
  <c r="G76" i="4"/>
  <c r="F76" i="4"/>
  <c r="E76" i="4"/>
  <c r="D76" i="4"/>
  <c r="G61" i="4"/>
  <c r="F61" i="4"/>
  <c r="E61" i="4"/>
  <c r="D61" i="4"/>
  <c r="C61" i="4"/>
  <c r="C54" i="4"/>
  <c r="G50" i="4"/>
  <c r="F50" i="4"/>
  <c r="F54" i="4" s="1"/>
  <c r="E50" i="4"/>
  <c r="E54" i="4" s="1"/>
  <c r="D50" i="4"/>
  <c r="D54" i="4" s="1"/>
  <c r="G49" i="4"/>
  <c r="G42" i="4"/>
  <c r="G43" i="4" s="1"/>
  <c r="F42" i="4"/>
  <c r="F43" i="4" s="1"/>
  <c r="E42" i="4"/>
  <c r="E43" i="4" s="1"/>
  <c r="D42" i="4"/>
  <c r="D43" i="4" s="1"/>
  <c r="G40" i="4"/>
  <c r="F40" i="4"/>
  <c r="E40" i="4"/>
  <c r="D40" i="4"/>
  <c r="C40" i="4"/>
  <c r="G18" i="4"/>
  <c r="F18" i="4"/>
  <c r="E18" i="4"/>
  <c r="D18" i="4"/>
  <c r="C18" i="4"/>
  <c r="C11" i="4"/>
  <c r="G9" i="4"/>
  <c r="G11" i="4" s="1"/>
  <c r="F9" i="4"/>
  <c r="F11" i="4" s="1"/>
  <c r="E9" i="4"/>
  <c r="E11" i="4" s="1"/>
  <c r="D9" i="4"/>
  <c r="D11" i="4" s="1"/>
  <c r="G178" i="4" l="1"/>
  <c r="C107" i="4"/>
  <c r="F211" i="4"/>
  <c r="G54" i="4"/>
  <c r="C87" i="4"/>
  <c r="G87" i="4"/>
  <c r="C148" i="4"/>
  <c r="C189" i="4"/>
  <c r="G189" i="4"/>
  <c r="D211" i="4"/>
  <c r="C44" i="4"/>
  <c r="C65" i="4"/>
  <c r="C168" i="4"/>
  <c r="C211" i="4"/>
  <c r="C232" i="4"/>
  <c r="C253" i="4"/>
  <c r="F253" i="4"/>
  <c r="G253" i="4"/>
  <c r="E253" i="4"/>
  <c r="D253" i="4"/>
  <c r="E232" i="4"/>
  <c r="G232" i="4"/>
  <c r="F232" i="4"/>
  <c r="D232" i="4"/>
  <c r="E189" i="4"/>
  <c r="E168" i="4"/>
  <c r="G168" i="4"/>
  <c r="F168" i="4"/>
  <c r="D168" i="4"/>
  <c r="F148" i="4"/>
  <c r="D148" i="4"/>
  <c r="G127" i="4"/>
  <c r="F127" i="4"/>
  <c r="E127" i="4"/>
  <c r="D127" i="4"/>
  <c r="G107" i="4"/>
  <c r="E107" i="4"/>
  <c r="D107" i="4"/>
  <c r="F107" i="4"/>
  <c r="E87" i="4"/>
  <c r="F65" i="4"/>
  <c r="D65" i="4"/>
  <c r="F44" i="4"/>
  <c r="D44" i="4"/>
  <c r="E22" i="4"/>
  <c r="G22" i="4"/>
  <c r="C22" i="4"/>
  <c r="F22" i="4"/>
  <c r="E65" i="4"/>
  <c r="G65" i="4"/>
  <c r="D87" i="4"/>
  <c r="F87" i="4"/>
  <c r="E148" i="4"/>
  <c r="G148" i="4"/>
  <c r="D189" i="4"/>
  <c r="F189" i="4"/>
  <c r="E211" i="4"/>
  <c r="G211" i="4"/>
  <c r="D22" i="4"/>
  <c r="E44" i="4"/>
  <c r="G44" i="4"/>
</calcChain>
</file>

<file path=xl/sharedStrings.xml><?xml version="1.0" encoding="utf-8"?>
<sst xmlns="http://schemas.openxmlformats.org/spreadsheetml/2006/main" count="444" uniqueCount="118">
  <si>
    <t>Приём пищи</t>
  </si>
  <si>
    <t>Наименование блюда</t>
  </si>
  <si>
    <t>Выход блюда</t>
  </si>
  <si>
    <t>Пищевые вещества</t>
  </si>
  <si>
    <t>№ рецептуры</t>
  </si>
  <si>
    <t>Белки, г</t>
  </si>
  <si>
    <t>Жиры, г</t>
  </si>
  <si>
    <t>Углеводы, г</t>
  </si>
  <si>
    <t>1 неделя День первый</t>
  </si>
  <si>
    <t>Завтрак 1</t>
  </si>
  <si>
    <t>Обед</t>
  </si>
  <si>
    <t>Энерг. ценность, ккал</t>
  </si>
  <si>
    <t>Итого за завтрак</t>
  </si>
  <si>
    <t>Итого за обед</t>
  </si>
  <si>
    <t xml:space="preserve">Масло сливочное </t>
  </si>
  <si>
    <t xml:space="preserve">Хлеб пшеничный </t>
  </si>
  <si>
    <t xml:space="preserve">Какао с молоком </t>
  </si>
  <si>
    <t xml:space="preserve">Каша гречневая рассыпчатая </t>
  </si>
  <si>
    <t xml:space="preserve">Напиток из сухофруктов </t>
  </si>
  <si>
    <t xml:space="preserve"> Полдник</t>
  </si>
  <si>
    <t xml:space="preserve">Итого за полдник </t>
  </si>
  <si>
    <t xml:space="preserve">Пюре картофельное </t>
  </si>
  <si>
    <t xml:space="preserve">Котлета мясная </t>
  </si>
  <si>
    <t xml:space="preserve">1 неделя День второй </t>
  </si>
  <si>
    <t xml:space="preserve">Каша молочная пшенная </t>
  </si>
  <si>
    <t xml:space="preserve">Сыр порционный </t>
  </si>
  <si>
    <t xml:space="preserve">Рис отварной </t>
  </si>
  <si>
    <t xml:space="preserve">Печень тушеная в сметане </t>
  </si>
  <si>
    <t xml:space="preserve">Напиток из ягод с/м </t>
  </si>
  <si>
    <t>Итого за  день:</t>
  </si>
  <si>
    <t xml:space="preserve">1 неделя День третий </t>
  </si>
  <si>
    <t xml:space="preserve">Омлет натуральный с зеленым горошком </t>
  </si>
  <si>
    <t>150/30</t>
  </si>
  <si>
    <t xml:space="preserve">Макаронные изделия отварные </t>
  </si>
  <si>
    <t xml:space="preserve">Котлета рыбная </t>
  </si>
  <si>
    <t>1 неделя День четвертый</t>
  </si>
  <si>
    <t xml:space="preserve">Суп картофельный с рыбными консервами </t>
  </si>
  <si>
    <t xml:space="preserve">Ёжики мясные с соусом </t>
  </si>
  <si>
    <t>200/50</t>
  </si>
  <si>
    <t xml:space="preserve">Котлета куриная </t>
  </si>
  <si>
    <t xml:space="preserve">2 неделя День двенадцатый </t>
  </si>
  <si>
    <t xml:space="preserve">2 неделя День восьмой </t>
  </si>
  <si>
    <t xml:space="preserve">Запеканка творожная с фруктовым соусом </t>
  </si>
  <si>
    <t>1 неделя День пятый</t>
  </si>
  <si>
    <t>1 неделя День шестой</t>
  </si>
  <si>
    <t xml:space="preserve">2 неделя День седьмой  </t>
  </si>
  <si>
    <t xml:space="preserve">2 неделя День девятый </t>
  </si>
  <si>
    <t>2 неделя День десятый</t>
  </si>
  <si>
    <t>2 неделя День одиннадцатый</t>
  </si>
  <si>
    <t xml:space="preserve">Сосиски отварные </t>
  </si>
  <si>
    <t xml:space="preserve">Чай с сахаром </t>
  </si>
  <si>
    <t xml:space="preserve">Щи из свежей капусты с картофелем и сметаной </t>
  </si>
  <si>
    <t>250/10</t>
  </si>
  <si>
    <t xml:space="preserve">Шницель из свинины </t>
  </si>
  <si>
    <t xml:space="preserve">Хлеб ржаной </t>
  </si>
  <si>
    <t xml:space="preserve">Сок в индивидуальной упаковке </t>
  </si>
  <si>
    <t xml:space="preserve">Печенье </t>
  </si>
  <si>
    <t xml:space="preserve">Рассольник Ленинградский со сметаной </t>
  </si>
  <si>
    <t xml:space="preserve">Яблоко </t>
  </si>
  <si>
    <t xml:space="preserve">Суп карофельный с горохом лущеным </t>
  </si>
  <si>
    <t xml:space="preserve">Борщ из свежей капусты с картофелем и сметаной </t>
  </si>
  <si>
    <t xml:space="preserve">Суп картофельный с яйцом </t>
  </si>
  <si>
    <t>50/50</t>
  </si>
  <si>
    <t>Хлеб пшеничный</t>
  </si>
  <si>
    <t xml:space="preserve">Чай с сахаром и лимоном </t>
  </si>
  <si>
    <t>200/5</t>
  </si>
  <si>
    <t xml:space="preserve">Сосиска отварная </t>
  </si>
  <si>
    <t>Каша молочная "Дружба"</t>
  </si>
  <si>
    <t xml:space="preserve">Плов со свининой </t>
  </si>
  <si>
    <t>№ 204</t>
  </si>
  <si>
    <t>№ 61</t>
  </si>
  <si>
    <t>№ 282</t>
  </si>
  <si>
    <t>№ 321</t>
  </si>
  <si>
    <t>№ 639</t>
  </si>
  <si>
    <t>№ 177</t>
  </si>
  <si>
    <t>№ 7</t>
  </si>
  <si>
    <t>№ 397</t>
  </si>
  <si>
    <t>№ 6</t>
  </si>
  <si>
    <t>№ 76</t>
  </si>
  <si>
    <t>№ 366</t>
  </si>
  <si>
    <t>№ 139</t>
  </si>
  <si>
    <t>№ 216</t>
  </si>
  <si>
    <t>№ 57</t>
  </si>
  <si>
    <t>№ 496</t>
  </si>
  <si>
    <t>№ 248</t>
  </si>
  <si>
    <t>№ 140</t>
  </si>
  <si>
    <t>№ 436</t>
  </si>
  <si>
    <t>№ 113</t>
  </si>
  <si>
    <t>№ 84</t>
  </si>
  <si>
    <t>№ 450</t>
  </si>
  <si>
    <t>№ 376</t>
  </si>
  <si>
    <t>№ 686</t>
  </si>
  <si>
    <t xml:space="preserve">Гуляш из свинины </t>
  </si>
  <si>
    <t>Биточек мясной</t>
  </si>
  <si>
    <t xml:space="preserve">Напиток ягод с/м </t>
  </si>
  <si>
    <t xml:space="preserve">Солянка по - домашнему с курой и сметаной </t>
  </si>
  <si>
    <t>250/10/10</t>
  </si>
  <si>
    <t>№ 148</t>
  </si>
  <si>
    <t xml:space="preserve">Суп вермишелевый с курой </t>
  </si>
  <si>
    <t>№168</t>
  </si>
  <si>
    <t>№277</t>
  </si>
  <si>
    <t>№394</t>
  </si>
  <si>
    <t>№321</t>
  </si>
  <si>
    <t>№639</t>
  </si>
  <si>
    <t>№443</t>
  </si>
  <si>
    <t>№282</t>
  </si>
  <si>
    <t>№140</t>
  </si>
  <si>
    <t>№331</t>
  </si>
  <si>
    <t>№439</t>
  </si>
  <si>
    <t>№157</t>
  </si>
  <si>
    <t xml:space="preserve">Пирог с повидлом </t>
  </si>
  <si>
    <t xml:space="preserve">Сосиска в тесте </t>
  </si>
  <si>
    <t xml:space="preserve">Пирог с яйцом </t>
  </si>
  <si>
    <t>Меню приготавливаемых блюд Возрастная категория: от 7 - 11 лет</t>
  </si>
  <si>
    <t>150/50</t>
  </si>
  <si>
    <t>150/50/30</t>
  </si>
  <si>
    <t xml:space="preserve">Жаркое по - домашнему со свежими овощами </t>
  </si>
  <si>
    <t xml:space="preserve">Овощное рагу со свининой и свежими овощами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</si>
</sst>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0.5"/>
      <color theme="1"/>
      <name val="Calibri"/>
      <family val="2"/>
      <charset val="204"/>
      <scheme val="minor"/>
    </font>
    <font>
      <b/>
      <sz val="10.5"/>
      <color theme="1"/>
      <name val="Times New Roman"/>
      <family val="1"/>
      <charset val="204"/>
    </font>
    <font>
      <b/>
      <sz val="10.5"/>
      <color theme="1"/>
      <name val="Calibri"/>
      <family val="2"/>
      <charset val="204"/>
      <scheme val="minor"/>
    </font>
    <font>
      <sz val="10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ill="1"/>
    <xf numFmtId="0" fontId="0" fillId="0" borderId="0" xfId="0" applyFill="1" applyAlignment="1">
      <alignment horizontal="right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4" fillId="0" borderId="1" xfId="0" applyFont="1" applyFill="1" applyBorder="1" applyAlignment="1">
      <alignment vertical="center" wrapText="1"/>
    </xf>
    <xf numFmtId="0" fontId="5" fillId="0" borderId="0" xfId="0" applyFont="1" applyFill="1"/>
    <xf numFmtId="0" fontId="4" fillId="0" borderId="1" xfId="0" applyFont="1" applyFill="1" applyBorder="1" applyAlignment="1">
      <alignment horizontal="right" vertical="center" wrapText="1"/>
    </xf>
    <xf numFmtId="2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Fill="1"/>
    <xf numFmtId="0" fontId="4" fillId="0" borderId="1" xfId="0" applyFont="1" applyFill="1" applyBorder="1"/>
    <xf numFmtId="2" fontId="4" fillId="0" borderId="1" xfId="0" applyNumberFormat="1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625D9-369A-48D5-B6B3-6E8A7C4DC302}">
  <sheetPr>
    <pageSetUpPr fitToPage="1"/>
  </sheetPr>
  <dimension ref="A2:H255"/>
  <sheetViews>
    <sheetView tabSelected="1" topLeftCell="A230" zoomScaleNormal="100" workbookViewId="0">
      <selection activeCell="C243" sqref="C243"/>
    </sheetView>
  </sheetViews>
  <sheetFormatPr defaultColWidth="9.109375" defaultRowHeight="14.4" x14ac:dyDescent="0.3"/>
  <cols>
    <col min="1" max="1" width="15.6640625" style="16" customWidth="1"/>
    <col min="2" max="2" width="48.5546875" style="21" customWidth="1"/>
    <col min="3" max="3" width="9.109375" style="16"/>
    <col min="4" max="5" width="12.6640625" style="1" bestFit="1" customWidth="1"/>
    <col min="6" max="6" width="12.33203125" style="1" customWidth="1"/>
    <col min="7" max="7" width="11" style="1" customWidth="1"/>
    <col min="8" max="8" width="17" style="1" customWidth="1"/>
    <col min="9" max="12" width="9.109375" style="1"/>
    <col min="13" max="13" width="12.6640625" style="1" bestFit="1" customWidth="1"/>
    <col min="14" max="16384" width="9.109375" style="1"/>
  </cols>
  <sheetData>
    <row r="2" spans="1:8" ht="14.25" customHeight="1" x14ac:dyDescent="0.3">
      <c r="B2" s="37" t="s">
        <v>113</v>
      </c>
      <c r="C2" s="37"/>
      <c r="D2" s="37"/>
      <c r="E2" s="37"/>
      <c r="F2" s="37"/>
      <c r="H2" s="2"/>
    </row>
    <row r="3" spans="1:8" s="6" customFormat="1" ht="25.2" customHeight="1" x14ac:dyDescent="0.3">
      <c r="A3" s="27" t="s">
        <v>0</v>
      </c>
      <c r="B3" s="15" t="s">
        <v>1</v>
      </c>
      <c r="C3" s="27" t="s">
        <v>2</v>
      </c>
      <c r="D3" s="38" t="s">
        <v>3</v>
      </c>
      <c r="E3" s="38"/>
      <c r="F3" s="38"/>
      <c r="G3" s="38" t="s">
        <v>11</v>
      </c>
      <c r="H3" s="27" t="s">
        <v>4</v>
      </c>
    </row>
    <row r="4" spans="1:8" s="6" customFormat="1" ht="18.75" customHeight="1" x14ac:dyDescent="0.3">
      <c r="A4" s="27"/>
      <c r="B4" s="18"/>
      <c r="C4" s="27"/>
      <c r="D4" s="27" t="s">
        <v>5</v>
      </c>
      <c r="E4" s="27" t="s">
        <v>6</v>
      </c>
      <c r="F4" s="27" t="s">
        <v>7</v>
      </c>
      <c r="G4" s="38"/>
      <c r="H4" s="27"/>
    </row>
    <row r="5" spans="1:8" s="6" customFormat="1" ht="15.75" customHeight="1" x14ac:dyDescent="0.3">
      <c r="A5" s="36" t="s">
        <v>8</v>
      </c>
      <c r="B5" s="36"/>
      <c r="C5" s="27"/>
      <c r="D5" s="5"/>
      <c r="E5" s="5"/>
      <c r="F5" s="5"/>
      <c r="G5" s="5"/>
      <c r="H5" s="5"/>
    </row>
    <row r="6" spans="1:8" s="6" customFormat="1" ht="15" customHeight="1" x14ac:dyDescent="0.3">
      <c r="A6" s="36" t="s">
        <v>9</v>
      </c>
      <c r="B6" s="18" t="s">
        <v>33</v>
      </c>
      <c r="C6" s="27">
        <v>150</v>
      </c>
      <c r="D6" s="7">
        <v>5.25</v>
      </c>
      <c r="E6" s="7">
        <v>12.37</v>
      </c>
      <c r="F6" s="7">
        <v>35.29</v>
      </c>
      <c r="G6" s="8">
        <v>278.25</v>
      </c>
      <c r="H6" s="9" t="s">
        <v>69</v>
      </c>
    </row>
    <row r="7" spans="1:8" s="6" customFormat="1" ht="15" customHeight="1" x14ac:dyDescent="0.3">
      <c r="A7" s="36"/>
      <c r="B7" s="18" t="s">
        <v>49</v>
      </c>
      <c r="C7" s="27">
        <v>100</v>
      </c>
      <c r="D7" s="7">
        <v>12</v>
      </c>
      <c r="E7" s="7">
        <v>22</v>
      </c>
      <c r="F7" s="7">
        <v>5</v>
      </c>
      <c r="G7" s="8">
        <v>280</v>
      </c>
      <c r="H7" s="9"/>
    </row>
    <row r="8" spans="1:8" s="6" customFormat="1" ht="15" customHeight="1" x14ac:dyDescent="0.3">
      <c r="A8" s="36"/>
      <c r="B8" s="18" t="s">
        <v>50</v>
      </c>
      <c r="C8" s="27">
        <v>200</v>
      </c>
      <c r="D8" s="13">
        <v>0.06</v>
      </c>
      <c r="E8" s="7">
        <v>0.02</v>
      </c>
      <c r="F8" s="8">
        <v>5.41</v>
      </c>
      <c r="G8" s="8">
        <v>22.11</v>
      </c>
      <c r="H8" s="9" t="s">
        <v>90</v>
      </c>
    </row>
    <row r="9" spans="1:8" s="6" customFormat="1" ht="15" customHeight="1" x14ac:dyDescent="0.3">
      <c r="A9" s="36"/>
      <c r="B9" s="18" t="s">
        <v>56</v>
      </c>
      <c r="C9" s="27">
        <v>50</v>
      </c>
      <c r="D9" s="23">
        <f>1.65/2</f>
        <v>0.82499999999999996</v>
      </c>
      <c r="E9" s="23">
        <f>2.12/2</f>
        <v>1.06</v>
      </c>
      <c r="F9" s="23">
        <f>18.1/2</f>
        <v>9.0500000000000007</v>
      </c>
      <c r="G9" s="23">
        <f>97.75/2</f>
        <v>48.875</v>
      </c>
      <c r="H9" s="9"/>
    </row>
    <row r="10" spans="1:8" s="6" customFormat="1" ht="15" customHeight="1" x14ac:dyDescent="0.3">
      <c r="A10" s="36"/>
      <c r="B10" s="18"/>
      <c r="C10" s="27"/>
      <c r="D10" s="8"/>
      <c r="E10" s="8"/>
      <c r="F10" s="8"/>
      <c r="G10" s="8"/>
      <c r="H10" s="9"/>
    </row>
    <row r="11" spans="1:8" s="12" customFormat="1" ht="15" customHeight="1" x14ac:dyDescent="0.3">
      <c r="A11" s="26"/>
      <c r="B11" s="19" t="s">
        <v>12</v>
      </c>
      <c r="C11" s="26">
        <f>SUM(C6:C10)</f>
        <v>500</v>
      </c>
      <c r="D11" s="10">
        <f>D10+D9+D8+D7+D6</f>
        <v>18.134999999999998</v>
      </c>
      <c r="E11" s="10">
        <f t="shared" ref="E11:G11" si="0">E10+E9+E8+E7+E6</f>
        <v>35.449999999999996</v>
      </c>
      <c r="F11" s="10">
        <f t="shared" si="0"/>
        <v>54.75</v>
      </c>
      <c r="G11" s="10">
        <f t="shared" si="0"/>
        <v>629.23500000000001</v>
      </c>
      <c r="H11" s="11"/>
    </row>
    <row r="12" spans="1:8" s="6" customFormat="1" x14ac:dyDescent="0.3">
      <c r="A12" s="36" t="s">
        <v>10</v>
      </c>
      <c r="B12" s="18" t="s">
        <v>98</v>
      </c>
      <c r="C12" s="27" t="s">
        <v>52</v>
      </c>
      <c r="D12" s="5">
        <v>1.2</v>
      </c>
      <c r="E12" s="5">
        <v>2.4</v>
      </c>
      <c r="F12" s="5">
        <v>5.9</v>
      </c>
      <c r="G12" s="5">
        <v>47.8</v>
      </c>
      <c r="H12" s="9" t="s">
        <v>97</v>
      </c>
    </row>
    <row r="13" spans="1:8" s="6" customFormat="1" ht="15" customHeight="1" x14ac:dyDescent="0.3">
      <c r="A13" s="36"/>
      <c r="B13" s="18" t="s">
        <v>17</v>
      </c>
      <c r="C13" s="27">
        <v>150</v>
      </c>
      <c r="D13" s="7">
        <v>7.53</v>
      </c>
      <c r="E13" s="7">
        <v>8.49</v>
      </c>
      <c r="F13" s="7">
        <v>30.93</v>
      </c>
      <c r="G13" s="7">
        <v>230.25</v>
      </c>
      <c r="H13" s="9" t="s">
        <v>99</v>
      </c>
    </row>
    <row r="14" spans="1:8" s="6" customFormat="1" ht="15" customHeight="1" x14ac:dyDescent="0.3">
      <c r="A14" s="36"/>
      <c r="B14" s="18" t="s">
        <v>92</v>
      </c>
      <c r="C14" s="27" t="s">
        <v>62</v>
      </c>
      <c r="D14" s="8">
        <v>12.84</v>
      </c>
      <c r="E14" s="8">
        <v>10.32</v>
      </c>
      <c r="F14" s="8">
        <v>3.3</v>
      </c>
      <c r="G14" s="8">
        <v>187</v>
      </c>
      <c r="H14" s="9" t="s">
        <v>100</v>
      </c>
    </row>
    <row r="15" spans="1:8" s="6" customFormat="1" ht="15" customHeight="1" x14ac:dyDescent="0.3">
      <c r="A15" s="36"/>
      <c r="B15" s="18" t="s">
        <v>28</v>
      </c>
      <c r="C15" s="27">
        <v>200</v>
      </c>
      <c r="D15" s="8">
        <v>0.11</v>
      </c>
      <c r="E15" s="8">
        <v>0.11</v>
      </c>
      <c r="F15" s="8">
        <v>30.22</v>
      </c>
      <c r="G15" s="8">
        <v>98.55</v>
      </c>
      <c r="H15" s="9" t="s">
        <v>101</v>
      </c>
    </row>
    <row r="16" spans="1:8" s="6" customFormat="1" ht="15" customHeight="1" x14ac:dyDescent="0.3">
      <c r="A16" s="36"/>
      <c r="B16" s="18" t="s">
        <v>54</v>
      </c>
      <c r="C16" s="27">
        <v>50</v>
      </c>
      <c r="D16" s="24">
        <v>3.4</v>
      </c>
      <c r="E16" s="24">
        <v>0.6</v>
      </c>
      <c r="F16" s="24">
        <v>20</v>
      </c>
      <c r="G16" s="24">
        <v>97.5</v>
      </c>
      <c r="H16" s="9"/>
    </row>
    <row r="17" spans="1:8" s="6" customFormat="1" ht="15" customHeight="1" x14ac:dyDescent="0.3">
      <c r="A17" s="36"/>
      <c r="B17" s="18"/>
      <c r="C17" s="27"/>
      <c r="D17" s="8"/>
      <c r="E17" s="8"/>
      <c r="F17" s="8"/>
      <c r="G17" s="8"/>
      <c r="H17" s="9"/>
    </row>
    <row r="18" spans="1:8" s="12" customFormat="1" ht="15" customHeight="1" x14ac:dyDescent="0.3">
      <c r="A18" s="26"/>
      <c r="B18" s="19" t="s">
        <v>13</v>
      </c>
      <c r="C18" s="26">
        <f>260+C13+C15+C16+100</f>
        <v>760</v>
      </c>
      <c r="D18" s="10">
        <f>D17+D16+D15+D14+D13+D12</f>
        <v>25.080000000000002</v>
      </c>
      <c r="E18" s="10">
        <f t="shared" ref="E18:G18" si="1">E17+E16+E15+E14+E13+E12</f>
        <v>21.92</v>
      </c>
      <c r="F18" s="10">
        <f t="shared" si="1"/>
        <v>90.35</v>
      </c>
      <c r="G18" s="10">
        <f t="shared" si="1"/>
        <v>661.09999999999991</v>
      </c>
      <c r="H18" s="11"/>
    </row>
    <row r="19" spans="1:8" s="6" customFormat="1" ht="15" customHeight="1" x14ac:dyDescent="0.3">
      <c r="A19" s="36" t="s">
        <v>19</v>
      </c>
      <c r="B19" s="18" t="s">
        <v>55</v>
      </c>
      <c r="C19" s="27">
        <v>200</v>
      </c>
      <c r="D19" s="8"/>
      <c r="E19" s="8"/>
      <c r="F19" s="8">
        <v>20</v>
      </c>
      <c r="G19" s="8">
        <v>90</v>
      </c>
      <c r="H19" s="9"/>
    </row>
    <row r="20" spans="1:8" s="6" customFormat="1" ht="15" customHeight="1" x14ac:dyDescent="0.3">
      <c r="A20" s="36"/>
      <c r="B20" s="18" t="s">
        <v>110</v>
      </c>
      <c r="C20" s="27">
        <v>100</v>
      </c>
      <c r="D20" s="8">
        <v>2.25</v>
      </c>
      <c r="E20" s="8">
        <v>1.72</v>
      </c>
      <c r="F20" s="8">
        <v>43.87</v>
      </c>
      <c r="G20" s="8">
        <v>202.5</v>
      </c>
      <c r="H20" s="9"/>
    </row>
    <row r="21" spans="1:8" s="6" customFormat="1" x14ac:dyDescent="0.3">
      <c r="A21" s="26"/>
      <c r="B21" s="19" t="s">
        <v>20</v>
      </c>
      <c r="C21" s="26">
        <f>C20+C19</f>
        <v>300</v>
      </c>
      <c r="D21" s="30">
        <f t="shared" ref="D21:G21" si="2">D20+D19</f>
        <v>2.25</v>
      </c>
      <c r="E21" s="30">
        <f t="shared" si="2"/>
        <v>1.72</v>
      </c>
      <c r="F21" s="30">
        <f t="shared" si="2"/>
        <v>63.87</v>
      </c>
      <c r="G21" s="30">
        <f t="shared" si="2"/>
        <v>292.5</v>
      </c>
      <c r="H21" s="9"/>
    </row>
    <row r="22" spans="1:8" s="6" customFormat="1" ht="15.75" customHeight="1" x14ac:dyDescent="0.3">
      <c r="A22" s="36" t="s">
        <v>29</v>
      </c>
      <c r="B22" s="36"/>
      <c r="C22" s="26">
        <f>C21+C18+C11</f>
        <v>1560</v>
      </c>
      <c r="D22" s="10">
        <f>D21+D18+D11</f>
        <v>45.465000000000003</v>
      </c>
      <c r="E22" s="10">
        <f>E21+E18+E11</f>
        <v>59.089999999999996</v>
      </c>
      <c r="F22" s="10">
        <f>F21+F11</f>
        <v>118.62</v>
      </c>
      <c r="G22" s="10">
        <f>G21+G18+G11</f>
        <v>1582.835</v>
      </c>
      <c r="H22" s="27"/>
    </row>
    <row r="23" spans="1:8" s="4" customFormat="1" ht="15.6" x14ac:dyDescent="0.3">
      <c r="A23" s="17"/>
      <c r="B23" s="20"/>
      <c r="C23" s="17"/>
      <c r="D23" s="3"/>
      <c r="E23" s="3"/>
      <c r="F23" s="3"/>
      <c r="G23" s="3"/>
      <c r="H23" s="3"/>
    </row>
    <row r="24" spans="1:8" s="6" customFormat="1" ht="25.2" customHeight="1" x14ac:dyDescent="0.3">
      <c r="A24" s="27" t="s">
        <v>0</v>
      </c>
      <c r="B24" s="15" t="s">
        <v>1</v>
      </c>
      <c r="C24" s="27" t="s">
        <v>2</v>
      </c>
      <c r="D24" s="38" t="s">
        <v>3</v>
      </c>
      <c r="E24" s="38"/>
      <c r="F24" s="38"/>
      <c r="G24" s="38" t="s">
        <v>11</v>
      </c>
      <c r="H24" s="27" t="s">
        <v>4</v>
      </c>
    </row>
    <row r="25" spans="1:8" s="6" customFormat="1" ht="18.75" customHeight="1" x14ac:dyDescent="0.3">
      <c r="A25" s="27"/>
      <c r="B25" s="18"/>
      <c r="C25" s="27"/>
      <c r="D25" s="27" t="s">
        <v>5</v>
      </c>
      <c r="E25" s="27" t="s">
        <v>6</v>
      </c>
      <c r="F25" s="27" t="s">
        <v>7</v>
      </c>
      <c r="G25" s="38"/>
      <c r="H25" s="27"/>
    </row>
    <row r="26" spans="1:8" s="6" customFormat="1" ht="15.75" customHeight="1" x14ac:dyDescent="0.3">
      <c r="A26" s="36" t="s">
        <v>23</v>
      </c>
      <c r="B26" s="36"/>
      <c r="C26" s="27"/>
      <c r="D26" s="5"/>
      <c r="E26" s="5"/>
      <c r="F26" s="5"/>
      <c r="G26" s="5"/>
      <c r="H26" s="5"/>
    </row>
    <row r="27" spans="1:8" s="6" customFormat="1" ht="15" customHeight="1" x14ac:dyDescent="0.3">
      <c r="A27" s="36" t="s">
        <v>9</v>
      </c>
      <c r="B27" s="18" t="s">
        <v>24</v>
      </c>
      <c r="C27" s="27">
        <v>200</v>
      </c>
      <c r="D27" s="7">
        <v>9.2799999999999994</v>
      </c>
      <c r="E27" s="7">
        <v>8.06</v>
      </c>
      <c r="F27" s="7">
        <v>28.4</v>
      </c>
      <c r="G27" s="8">
        <v>182</v>
      </c>
      <c r="H27" s="9" t="s">
        <v>74</v>
      </c>
    </row>
    <row r="28" spans="1:8" s="6" customFormat="1" ht="15" customHeight="1" x14ac:dyDescent="0.3">
      <c r="A28" s="36"/>
      <c r="B28" s="18" t="s">
        <v>25</v>
      </c>
      <c r="C28" s="27">
        <v>15</v>
      </c>
      <c r="D28" s="7">
        <v>3.79</v>
      </c>
      <c r="E28" s="7">
        <v>3.79</v>
      </c>
      <c r="F28" s="7"/>
      <c r="G28" s="8">
        <v>67.5</v>
      </c>
      <c r="H28" s="9" t="s">
        <v>75</v>
      </c>
    </row>
    <row r="29" spans="1:8" s="6" customFormat="1" ht="15" customHeight="1" x14ac:dyDescent="0.3">
      <c r="A29" s="36"/>
      <c r="B29" s="18" t="s">
        <v>16</v>
      </c>
      <c r="C29" s="27">
        <v>200</v>
      </c>
      <c r="D29" s="13">
        <v>4.9000000000000004</v>
      </c>
      <c r="E29" s="7">
        <v>5</v>
      </c>
      <c r="F29" s="8">
        <v>32.5</v>
      </c>
      <c r="G29" s="8">
        <v>195</v>
      </c>
      <c r="H29" s="9" t="s">
        <v>76</v>
      </c>
    </row>
    <row r="30" spans="1:8" s="6" customFormat="1" ht="15" customHeight="1" x14ac:dyDescent="0.3">
      <c r="A30" s="36"/>
      <c r="B30" s="18" t="s">
        <v>15</v>
      </c>
      <c r="C30" s="27">
        <v>60</v>
      </c>
      <c r="D30" s="22">
        <v>4.3600000000000003</v>
      </c>
      <c r="E30" s="23">
        <v>2.78</v>
      </c>
      <c r="F30" s="24">
        <v>27</v>
      </c>
      <c r="G30" s="25">
        <v>151.80000000000001</v>
      </c>
      <c r="H30" s="9"/>
    </row>
    <row r="31" spans="1:8" s="6" customFormat="1" ht="15" customHeight="1" x14ac:dyDescent="0.3">
      <c r="A31" s="36"/>
      <c r="B31" s="18" t="s">
        <v>14</v>
      </c>
      <c r="C31" s="27">
        <v>15</v>
      </c>
      <c r="D31" s="8">
        <v>1.4999999999999999E-2</v>
      </c>
      <c r="E31" s="8">
        <v>12.45</v>
      </c>
      <c r="F31" s="8">
        <v>0.09</v>
      </c>
      <c r="G31" s="8">
        <v>115.5</v>
      </c>
      <c r="H31" s="9" t="s">
        <v>77</v>
      </c>
    </row>
    <row r="32" spans="1:8" s="6" customFormat="1" ht="15" customHeight="1" x14ac:dyDescent="0.3">
      <c r="A32" s="30"/>
      <c r="B32" s="32" t="s">
        <v>56</v>
      </c>
      <c r="C32" s="33">
        <v>10</v>
      </c>
      <c r="D32" s="34">
        <v>0.16500000000000001</v>
      </c>
      <c r="E32" s="8">
        <v>0.21</v>
      </c>
      <c r="F32" s="8">
        <v>1.81</v>
      </c>
      <c r="G32" s="8">
        <v>9.77</v>
      </c>
      <c r="H32" s="9"/>
    </row>
    <row r="33" spans="1:8" s="12" customFormat="1" ht="15" customHeight="1" x14ac:dyDescent="0.3">
      <c r="A33" s="26"/>
      <c r="B33" s="19" t="s">
        <v>12</v>
      </c>
      <c r="C33" s="26">
        <f>SUM(C27:C32)</f>
        <v>500</v>
      </c>
      <c r="D33" s="30">
        <f t="shared" ref="D33:G33" si="3">SUM(D27:D32)</f>
        <v>22.509999999999998</v>
      </c>
      <c r="E33" s="30">
        <f t="shared" si="3"/>
        <v>32.29</v>
      </c>
      <c r="F33" s="30">
        <f t="shared" si="3"/>
        <v>89.800000000000011</v>
      </c>
      <c r="G33" s="30">
        <f t="shared" si="3"/>
        <v>721.56999999999994</v>
      </c>
      <c r="H33" s="11"/>
    </row>
    <row r="34" spans="1:8" s="6" customFormat="1" x14ac:dyDescent="0.3">
      <c r="A34" s="36" t="s">
        <v>10</v>
      </c>
      <c r="B34" s="18" t="s">
        <v>57</v>
      </c>
      <c r="C34" s="27" t="s">
        <v>52</v>
      </c>
      <c r="D34" s="5">
        <v>3</v>
      </c>
      <c r="E34" s="5">
        <v>4.5</v>
      </c>
      <c r="F34" s="5">
        <v>20.100000000000001</v>
      </c>
      <c r="G34" s="5">
        <v>135</v>
      </c>
      <c r="H34" s="9" t="s">
        <v>78</v>
      </c>
    </row>
    <row r="35" spans="1:8" s="6" customFormat="1" ht="15" customHeight="1" x14ac:dyDescent="0.3">
      <c r="A35" s="36"/>
      <c r="B35" s="18" t="s">
        <v>21</v>
      </c>
      <c r="C35" s="27">
        <v>150</v>
      </c>
      <c r="D35" s="7">
        <v>3.15</v>
      </c>
      <c r="E35" s="7">
        <v>6.75</v>
      </c>
      <c r="F35" s="7">
        <v>21.9</v>
      </c>
      <c r="G35" s="8">
        <v>192.95</v>
      </c>
      <c r="H35" s="9" t="s">
        <v>102</v>
      </c>
    </row>
    <row r="36" spans="1:8" s="6" customFormat="1" ht="15" customHeight="1" x14ac:dyDescent="0.3">
      <c r="A36" s="36"/>
      <c r="B36" s="28" t="s">
        <v>53</v>
      </c>
      <c r="C36" s="27">
        <v>100</v>
      </c>
      <c r="D36" s="7">
        <v>15.9</v>
      </c>
      <c r="E36" s="7">
        <v>14.4</v>
      </c>
      <c r="F36" s="7">
        <v>16</v>
      </c>
      <c r="G36" s="7">
        <v>261</v>
      </c>
      <c r="H36" s="9" t="s">
        <v>105</v>
      </c>
    </row>
    <row r="37" spans="1:8" s="6" customFormat="1" ht="15" customHeight="1" x14ac:dyDescent="0.3">
      <c r="A37" s="36"/>
      <c r="B37" s="18" t="s">
        <v>18</v>
      </c>
      <c r="C37" s="27">
        <v>200</v>
      </c>
      <c r="D37" s="8">
        <v>0.5</v>
      </c>
      <c r="E37" s="8">
        <v>0</v>
      </c>
      <c r="F37" s="8">
        <v>21.14</v>
      </c>
      <c r="G37" s="8">
        <v>86.6</v>
      </c>
      <c r="H37" s="9" t="s">
        <v>103</v>
      </c>
    </row>
    <row r="38" spans="1:8" s="6" customFormat="1" ht="15" customHeight="1" x14ac:dyDescent="0.3">
      <c r="A38" s="36"/>
      <c r="B38" s="18" t="s">
        <v>54</v>
      </c>
      <c r="C38" s="27">
        <v>50</v>
      </c>
      <c r="D38" s="24">
        <v>3.4</v>
      </c>
      <c r="E38" s="24">
        <v>0.6</v>
      </c>
      <c r="F38" s="24">
        <v>20</v>
      </c>
      <c r="G38" s="24">
        <v>97.5</v>
      </c>
      <c r="H38" s="9"/>
    </row>
    <row r="39" spans="1:8" s="6" customFormat="1" ht="15" customHeight="1" x14ac:dyDescent="0.3">
      <c r="A39" s="36"/>
      <c r="B39" s="18"/>
      <c r="C39" s="27"/>
      <c r="D39" s="8"/>
      <c r="E39" s="8"/>
      <c r="F39" s="8"/>
      <c r="G39" s="8"/>
      <c r="H39" s="9"/>
    </row>
    <row r="40" spans="1:8" s="12" customFormat="1" ht="15" customHeight="1" x14ac:dyDescent="0.3">
      <c r="A40" s="26"/>
      <c r="B40" s="19" t="s">
        <v>13</v>
      </c>
      <c r="C40" s="26">
        <f>C35+C37+C38+250+10+70+30</f>
        <v>760</v>
      </c>
      <c r="D40" s="10">
        <f>D39+D38+D37+D36+D35+D34</f>
        <v>25.95</v>
      </c>
      <c r="E40" s="10">
        <f t="shared" ref="E40:G40" si="4">E39+E38+E37+E36+E35+E34</f>
        <v>26.25</v>
      </c>
      <c r="F40" s="10">
        <f t="shared" si="4"/>
        <v>99.139999999999986</v>
      </c>
      <c r="G40" s="10">
        <f t="shared" si="4"/>
        <v>773.05</v>
      </c>
      <c r="H40" s="11"/>
    </row>
    <row r="41" spans="1:8" s="6" customFormat="1" ht="15" customHeight="1" x14ac:dyDescent="0.3">
      <c r="A41" s="36" t="s">
        <v>19</v>
      </c>
      <c r="B41" s="18" t="s">
        <v>55</v>
      </c>
      <c r="C41" s="27">
        <v>200</v>
      </c>
      <c r="D41" s="8"/>
      <c r="E41" s="8"/>
      <c r="F41" s="8">
        <v>20</v>
      </c>
      <c r="G41" s="8">
        <v>90</v>
      </c>
      <c r="H41" s="9"/>
    </row>
    <row r="42" spans="1:8" s="6" customFormat="1" ht="15.6" x14ac:dyDescent="0.3">
      <c r="A42" s="36"/>
      <c r="B42" s="18" t="s">
        <v>58</v>
      </c>
      <c r="C42" s="27">
        <v>100</v>
      </c>
      <c r="D42" s="23">
        <f>0.61/2</f>
        <v>0.30499999999999999</v>
      </c>
      <c r="E42" s="23">
        <f>0.61/2</f>
        <v>0.30499999999999999</v>
      </c>
      <c r="F42" s="23">
        <f>15.07/2</f>
        <v>7.5350000000000001</v>
      </c>
      <c r="G42" s="23">
        <f>67.69/2</f>
        <v>33.844999999999999</v>
      </c>
      <c r="H42" s="9"/>
    </row>
    <row r="43" spans="1:8" s="6" customFormat="1" x14ac:dyDescent="0.3">
      <c r="A43" s="26"/>
      <c r="B43" s="19" t="s">
        <v>20</v>
      </c>
      <c r="C43" s="30">
        <f>C42+C41</f>
        <v>300</v>
      </c>
      <c r="D43" s="35">
        <f t="shared" ref="D43:G43" si="5">D42+D41</f>
        <v>0.30499999999999999</v>
      </c>
      <c r="E43" s="35">
        <f t="shared" si="5"/>
        <v>0.30499999999999999</v>
      </c>
      <c r="F43" s="35">
        <f t="shared" si="5"/>
        <v>27.535</v>
      </c>
      <c r="G43" s="35">
        <f t="shared" si="5"/>
        <v>123.845</v>
      </c>
      <c r="H43" s="9"/>
    </row>
    <row r="44" spans="1:8" s="6" customFormat="1" ht="15.75" customHeight="1" x14ac:dyDescent="0.3">
      <c r="A44" s="36" t="s">
        <v>29</v>
      </c>
      <c r="B44" s="36"/>
      <c r="C44" s="26">
        <f>C43+C40+C33</f>
        <v>1560</v>
      </c>
      <c r="D44" s="10">
        <f>D43+D40+D33</f>
        <v>48.765000000000001</v>
      </c>
      <c r="E44" s="10">
        <f>E43+E40+E33</f>
        <v>58.844999999999999</v>
      </c>
      <c r="F44" s="10">
        <f>F43+F40+F33</f>
        <v>216.47499999999999</v>
      </c>
      <c r="G44" s="10">
        <f>G43+G40+G33</f>
        <v>1618.4649999999999</v>
      </c>
      <c r="H44" s="27"/>
    </row>
    <row r="46" spans="1:8" s="6" customFormat="1" ht="25.2" customHeight="1" x14ac:dyDescent="0.3">
      <c r="A46" s="27" t="s">
        <v>0</v>
      </c>
      <c r="B46" s="15" t="s">
        <v>1</v>
      </c>
      <c r="C46" s="27" t="s">
        <v>2</v>
      </c>
      <c r="D46" s="38" t="s">
        <v>3</v>
      </c>
      <c r="E46" s="38"/>
      <c r="F46" s="38"/>
      <c r="G46" s="38" t="s">
        <v>11</v>
      </c>
      <c r="H46" s="27" t="s">
        <v>4</v>
      </c>
    </row>
    <row r="47" spans="1:8" s="6" customFormat="1" ht="18.75" customHeight="1" x14ac:dyDescent="0.3">
      <c r="A47" s="27"/>
      <c r="B47" s="18"/>
      <c r="C47" s="27"/>
      <c r="D47" s="27" t="s">
        <v>5</v>
      </c>
      <c r="E47" s="27" t="s">
        <v>6</v>
      </c>
      <c r="F47" s="27" t="s">
        <v>7</v>
      </c>
      <c r="G47" s="38"/>
      <c r="H47" s="27"/>
    </row>
    <row r="48" spans="1:8" s="6" customFormat="1" ht="15.75" customHeight="1" x14ac:dyDescent="0.3">
      <c r="A48" s="36" t="s">
        <v>30</v>
      </c>
      <c r="B48" s="36"/>
      <c r="C48" s="27"/>
      <c r="D48" s="5"/>
      <c r="E48" s="5"/>
      <c r="F48" s="5"/>
      <c r="G48" s="5"/>
      <c r="H48" s="5"/>
    </row>
    <row r="49" spans="1:8" s="6" customFormat="1" ht="15" customHeight="1" x14ac:dyDescent="0.3">
      <c r="A49" s="36" t="s">
        <v>9</v>
      </c>
      <c r="B49" s="18" t="s">
        <v>42</v>
      </c>
      <c r="C49" s="27" t="s">
        <v>32</v>
      </c>
      <c r="D49" s="7">
        <v>22.75</v>
      </c>
      <c r="E49" s="7">
        <v>21.95</v>
      </c>
      <c r="F49" s="7">
        <v>35.89</v>
      </c>
      <c r="G49" s="8">
        <f>371.9+57.4</f>
        <v>429.29999999999995</v>
      </c>
      <c r="H49" s="9" t="s">
        <v>79</v>
      </c>
    </row>
    <row r="50" spans="1:8" s="6" customFormat="1" ht="15" customHeight="1" x14ac:dyDescent="0.3">
      <c r="A50" s="36"/>
      <c r="B50" s="18" t="s">
        <v>58</v>
      </c>
      <c r="C50" s="27">
        <v>100</v>
      </c>
      <c r="D50" s="23">
        <f>0.61/2</f>
        <v>0.30499999999999999</v>
      </c>
      <c r="E50" s="23">
        <f>0.61/2</f>
        <v>0.30499999999999999</v>
      </c>
      <c r="F50" s="23">
        <f>15.07/2</f>
        <v>7.5350000000000001</v>
      </c>
      <c r="G50" s="23">
        <f>67.69/2</f>
        <v>33.844999999999999</v>
      </c>
      <c r="H50" s="9"/>
    </row>
    <row r="51" spans="1:8" s="6" customFormat="1" ht="15" customHeight="1" x14ac:dyDescent="0.3">
      <c r="A51" s="36"/>
      <c r="B51" s="18" t="s">
        <v>50</v>
      </c>
      <c r="C51" s="27">
        <v>200</v>
      </c>
      <c r="D51" s="13">
        <v>0.06</v>
      </c>
      <c r="E51" s="7">
        <v>0.02</v>
      </c>
      <c r="F51" s="8">
        <v>5.41</v>
      </c>
      <c r="G51" s="8">
        <v>22.11</v>
      </c>
      <c r="H51" s="9" t="s">
        <v>90</v>
      </c>
    </row>
    <row r="52" spans="1:8" s="6" customFormat="1" ht="15" customHeight="1" x14ac:dyDescent="0.3">
      <c r="A52" s="36"/>
      <c r="B52" s="18" t="s">
        <v>15</v>
      </c>
      <c r="C52" s="27">
        <v>60</v>
      </c>
      <c r="D52" s="22">
        <v>4.3600000000000003</v>
      </c>
      <c r="E52" s="23">
        <v>2.78</v>
      </c>
      <c r="F52" s="24">
        <v>27</v>
      </c>
      <c r="G52" s="25">
        <v>151.80000000000001</v>
      </c>
      <c r="H52" s="9"/>
    </row>
    <row r="53" spans="1:8" s="6" customFormat="1" ht="15" customHeight="1" x14ac:dyDescent="0.3">
      <c r="A53" s="36"/>
      <c r="B53" s="18"/>
      <c r="C53" s="27"/>
      <c r="D53" s="8"/>
      <c r="E53" s="8"/>
      <c r="F53" s="8"/>
      <c r="G53" s="8"/>
      <c r="H53" s="9"/>
    </row>
    <row r="54" spans="1:8" s="12" customFormat="1" ht="15" customHeight="1" x14ac:dyDescent="0.3">
      <c r="A54" s="26"/>
      <c r="B54" s="19" t="s">
        <v>12</v>
      </c>
      <c r="C54" s="26">
        <f>C50+C51+C52+150+30</f>
        <v>540</v>
      </c>
      <c r="D54" s="10">
        <f>D53+D52+D51+D50+D49</f>
        <v>27.475000000000001</v>
      </c>
      <c r="E54" s="10">
        <f t="shared" ref="E54:G54" si="6">E53+E52+E51+E50+E49</f>
        <v>25.055</v>
      </c>
      <c r="F54" s="10">
        <f t="shared" si="6"/>
        <v>75.834999999999994</v>
      </c>
      <c r="G54" s="10">
        <f t="shared" si="6"/>
        <v>637.05499999999995</v>
      </c>
      <c r="H54" s="11"/>
    </row>
    <row r="55" spans="1:8" s="6" customFormat="1" x14ac:dyDescent="0.3">
      <c r="A55" s="36" t="s">
        <v>10</v>
      </c>
      <c r="B55" s="18" t="s">
        <v>59</v>
      </c>
      <c r="C55" s="27">
        <v>250</v>
      </c>
      <c r="D55" s="5">
        <v>7.61</v>
      </c>
      <c r="E55" s="5">
        <v>2.1</v>
      </c>
      <c r="F55" s="5">
        <v>21.12</v>
      </c>
      <c r="G55" s="5">
        <v>155.18</v>
      </c>
      <c r="H55" s="9" t="s">
        <v>80</v>
      </c>
    </row>
    <row r="56" spans="1:8" s="6" customFormat="1" ht="15" customHeight="1" x14ac:dyDescent="0.3">
      <c r="A56" s="36"/>
      <c r="B56" s="18" t="s">
        <v>33</v>
      </c>
      <c r="C56" s="27">
        <v>150</v>
      </c>
      <c r="D56" s="7">
        <v>5.25</v>
      </c>
      <c r="E56" s="7">
        <v>12.37</v>
      </c>
      <c r="F56" s="7">
        <v>35.29</v>
      </c>
      <c r="G56" s="8">
        <v>278.25</v>
      </c>
      <c r="H56" s="9" t="s">
        <v>69</v>
      </c>
    </row>
    <row r="57" spans="1:8" s="6" customFormat="1" ht="15" customHeight="1" x14ac:dyDescent="0.3">
      <c r="A57" s="36"/>
      <c r="B57" s="18" t="s">
        <v>93</v>
      </c>
      <c r="C57" s="27">
        <v>100</v>
      </c>
      <c r="D57" s="7">
        <v>15.9</v>
      </c>
      <c r="E57" s="7">
        <v>14.4</v>
      </c>
      <c r="F57" s="7">
        <v>16</v>
      </c>
      <c r="G57" s="7">
        <v>261</v>
      </c>
      <c r="H57" s="9" t="s">
        <v>71</v>
      </c>
    </row>
    <row r="58" spans="1:8" s="6" customFormat="1" ht="15" customHeight="1" x14ac:dyDescent="0.3">
      <c r="A58" s="36"/>
      <c r="B58" s="18" t="s">
        <v>28</v>
      </c>
      <c r="C58" s="27">
        <v>200</v>
      </c>
      <c r="D58" s="8">
        <v>0.11</v>
      </c>
      <c r="E58" s="8">
        <v>0.11</v>
      </c>
      <c r="F58" s="8">
        <v>30.22</v>
      </c>
      <c r="G58" s="8">
        <v>98.55</v>
      </c>
      <c r="H58" s="9" t="s">
        <v>101</v>
      </c>
    </row>
    <row r="59" spans="1:8" s="6" customFormat="1" ht="15" customHeight="1" x14ac:dyDescent="0.3">
      <c r="A59" s="36"/>
      <c r="B59" s="18" t="s">
        <v>54</v>
      </c>
      <c r="C59" s="27">
        <v>50</v>
      </c>
      <c r="D59" s="24">
        <v>3.4</v>
      </c>
      <c r="E59" s="24">
        <v>0.6</v>
      </c>
      <c r="F59" s="24">
        <v>20</v>
      </c>
      <c r="G59" s="24">
        <v>97.5</v>
      </c>
      <c r="H59" s="9"/>
    </row>
    <row r="60" spans="1:8" s="6" customFormat="1" ht="15" customHeight="1" x14ac:dyDescent="0.3">
      <c r="A60" s="36"/>
      <c r="B60" s="18"/>
      <c r="C60" s="27"/>
      <c r="D60" s="8"/>
      <c r="E60" s="8"/>
      <c r="F60" s="8"/>
      <c r="G60" s="8"/>
      <c r="H60" s="9"/>
    </row>
    <row r="61" spans="1:8" s="12" customFormat="1" ht="15" customHeight="1" x14ac:dyDescent="0.3">
      <c r="A61" s="26"/>
      <c r="B61" s="19" t="s">
        <v>13</v>
      </c>
      <c r="C61" s="26">
        <f>SUM(C55:C60)</f>
        <v>750</v>
      </c>
      <c r="D61" s="10">
        <f>D60+D59+D58+D57+D56+D55</f>
        <v>32.270000000000003</v>
      </c>
      <c r="E61" s="10">
        <f t="shared" ref="E61:G61" si="7">E60+E59+E58+E57+E56+E55</f>
        <v>29.58</v>
      </c>
      <c r="F61" s="10">
        <f t="shared" si="7"/>
        <v>122.63</v>
      </c>
      <c r="G61" s="10">
        <f t="shared" si="7"/>
        <v>890.48</v>
      </c>
      <c r="H61" s="11"/>
    </row>
    <row r="62" spans="1:8" s="6" customFormat="1" ht="15" customHeight="1" x14ac:dyDescent="0.3">
      <c r="A62" s="36" t="s">
        <v>19</v>
      </c>
      <c r="B62" s="18" t="s">
        <v>55</v>
      </c>
      <c r="C62" s="27">
        <v>200</v>
      </c>
      <c r="D62" s="8"/>
      <c r="E62" s="8"/>
      <c r="F62" s="8">
        <v>20</v>
      </c>
      <c r="G62" s="8">
        <v>90</v>
      </c>
      <c r="H62" s="9"/>
    </row>
    <row r="63" spans="1:8" s="6" customFormat="1" ht="15" customHeight="1" x14ac:dyDescent="0.3">
      <c r="A63" s="36"/>
      <c r="B63" s="18" t="s">
        <v>112</v>
      </c>
      <c r="C63" s="27">
        <v>100</v>
      </c>
      <c r="D63" s="8">
        <v>7.2</v>
      </c>
      <c r="E63" s="8">
        <v>8.85</v>
      </c>
      <c r="F63" s="8">
        <v>6.07</v>
      </c>
      <c r="G63" s="8">
        <v>133.27000000000001</v>
      </c>
      <c r="H63" s="9"/>
    </row>
    <row r="64" spans="1:8" s="6" customFormat="1" x14ac:dyDescent="0.3">
      <c r="A64" s="26"/>
      <c r="B64" s="19" t="s">
        <v>20</v>
      </c>
      <c r="C64" s="26">
        <f>C63+C62</f>
        <v>300</v>
      </c>
      <c r="D64" s="30">
        <f t="shared" ref="D64:G64" si="8">D63+D62</f>
        <v>7.2</v>
      </c>
      <c r="E64" s="30">
        <f t="shared" si="8"/>
        <v>8.85</v>
      </c>
      <c r="F64" s="30">
        <f t="shared" si="8"/>
        <v>26.07</v>
      </c>
      <c r="G64" s="30">
        <f t="shared" si="8"/>
        <v>223.27</v>
      </c>
      <c r="H64" s="9"/>
    </row>
    <row r="65" spans="1:8" s="6" customFormat="1" ht="15.75" customHeight="1" x14ac:dyDescent="0.3">
      <c r="A65" s="36" t="s">
        <v>29</v>
      </c>
      <c r="B65" s="36"/>
      <c r="C65" s="26">
        <f>C64+C61+C54</f>
        <v>1590</v>
      </c>
      <c r="D65" s="10">
        <f>D64+D61+D54</f>
        <v>66.945000000000007</v>
      </c>
      <c r="E65" s="10">
        <f>E64+E61+E54</f>
        <v>63.484999999999999</v>
      </c>
      <c r="F65" s="10">
        <f>F64+F61+F54</f>
        <v>224.53499999999997</v>
      </c>
      <c r="G65" s="10">
        <f>G64+G61+G54</f>
        <v>1750.8049999999998</v>
      </c>
      <c r="H65" s="27"/>
    </row>
    <row r="67" spans="1:8" s="6" customFormat="1" ht="25.2" customHeight="1" x14ac:dyDescent="0.3">
      <c r="A67" s="27" t="s">
        <v>0</v>
      </c>
      <c r="B67" s="15" t="s">
        <v>1</v>
      </c>
      <c r="C67" s="27" t="s">
        <v>2</v>
      </c>
      <c r="D67" s="38" t="s">
        <v>3</v>
      </c>
      <c r="E67" s="38"/>
      <c r="F67" s="38"/>
      <c r="G67" s="38" t="s">
        <v>11</v>
      </c>
      <c r="H67" s="27" t="s">
        <v>4</v>
      </c>
    </row>
    <row r="68" spans="1:8" s="6" customFormat="1" ht="18.75" customHeight="1" x14ac:dyDescent="0.3">
      <c r="A68" s="27"/>
      <c r="B68" s="18"/>
      <c r="C68" s="27"/>
      <c r="D68" s="27" t="s">
        <v>5</v>
      </c>
      <c r="E68" s="27" t="s">
        <v>6</v>
      </c>
      <c r="F68" s="27" t="s">
        <v>7</v>
      </c>
      <c r="G68" s="38"/>
      <c r="H68" s="27"/>
    </row>
    <row r="69" spans="1:8" s="6" customFormat="1" ht="15.75" customHeight="1" x14ac:dyDescent="0.3">
      <c r="A69" s="36" t="s">
        <v>35</v>
      </c>
      <c r="B69" s="36"/>
      <c r="C69" s="27"/>
      <c r="D69" s="5"/>
      <c r="E69" s="5"/>
      <c r="F69" s="5"/>
      <c r="G69" s="5"/>
      <c r="H69" s="5"/>
    </row>
    <row r="70" spans="1:8" s="6" customFormat="1" ht="15" customHeight="1" x14ac:dyDescent="0.3">
      <c r="A70" s="36" t="s">
        <v>9</v>
      </c>
      <c r="B70" s="18" t="s">
        <v>31</v>
      </c>
      <c r="C70" s="27" t="s">
        <v>32</v>
      </c>
      <c r="D70" s="7">
        <v>15.09</v>
      </c>
      <c r="E70" s="7">
        <v>26.22</v>
      </c>
      <c r="F70" s="7">
        <v>4.74</v>
      </c>
      <c r="G70" s="8">
        <v>320.01</v>
      </c>
      <c r="H70" s="9" t="s">
        <v>81</v>
      </c>
    </row>
    <row r="71" spans="1:8" s="6" customFormat="1" ht="15" customHeight="1" x14ac:dyDescent="0.3">
      <c r="A71" s="36"/>
      <c r="B71" s="18" t="s">
        <v>50</v>
      </c>
      <c r="C71" s="27">
        <v>200</v>
      </c>
      <c r="D71" s="13">
        <v>0.06</v>
      </c>
      <c r="E71" s="7">
        <v>0.02</v>
      </c>
      <c r="F71" s="8">
        <v>5.41</v>
      </c>
      <c r="G71" s="8">
        <v>22.11</v>
      </c>
      <c r="H71" s="9" t="s">
        <v>90</v>
      </c>
    </row>
    <row r="72" spans="1:8" s="6" customFormat="1" ht="15" customHeight="1" x14ac:dyDescent="0.3">
      <c r="A72" s="36"/>
      <c r="B72" s="18" t="s">
        <v>14</v>
      </c>
      <c r="C72" s="27">
        <v>15</v>
      </c>
      <c r="D72" s="8">
        <v>1.4999999999999999E-2</v>
      </c>
      <c r="E72" s="8">
        <v>12.45</v>
      </c>
      <c r="F72" s="8">
        <v>0.09</v>
      </c>
      <c r="G72" s="8">
        <v>115.5</v>
      </c>
      <c r="H72" s="9" t="s">
        <v>77</v>
      </c>
    </row>
    <row r="73" spans="1:8" s="6" customFormat="1" ht="15" customHeight="1" x14ac:dyDescent="0.3">
      <c r="A73" s="36"/>
      <c r="B73" s="18" t="s">
        <v>25</v>
      </c>
      <c r="C73" s="27">
        <v>15</v>
      </c>
      <c r="D73" s="7">
        <v>3.79</v>
      </c>
      <c r="E73" s="7">
        <v>3.79</v>
      </c>
      <c r="F73" s="7"/>
      <c r="G73" s="8">
        <v>67.5</v>
      </c>
      <c r="H73" s="9" t="s">
        <v>75</v>
      </c>
    </row>
    <row r="74" spans="1:8" s="6" customFormat="1" ht="15" customHeight="1" x14ac:dyDescent="0.3">
      <c r="A74" s="36"/>
      <c r="B74" s="18" t="s">
        <v>15</v>
      </c>
      <c r="C74" s="27">
        <v>60</v>
      </c>
      <c r="D74" s="22">
        <v>4.3600000000000003</v>
      </c>
      <c r="E74" s="23">
        <v>2.78</v>
      </c>
      <c r="F74" s="24">
        <v>27</v>
      </c>
      <c r="G74" s="25">
        <v>151.80000000000001</v>
      </c>
      <c r="H74" s="9"/>
    </row>
    <row r="75" spans="1:8" s="6" customFormat="1" ht="15" customHeight="1" x14ac:dyDescent="0.3">
      <c r="A75" s="26"/>
      <c r="B75" s="18" t="s">
        <v>56</v>
      </c>
      <c r="C75" s="27">
        <v>30</v>
      </c>
      <c r="D75" s="23">
        <v>0.495</v>
      </c>
      <c r="E75" s="23">
        <v>0.63</v>
      </c>
      <c r="F75" s="23">
        <v>5.43</v>
      </c>
      <c r="G75" s="23">
        <v>29.324999999999999</v>
      </c>
      <c r="H75" s="9"/>
    </row>
    <row r="76" spans="1:8" s="12" customFormat="1" ht="15" customHeight="1" x14ac:dyDescent="0.3">
      <c r="A76" s="26"/>
      <c r="B76" s="19" t="s">
        <v>12</v>
      </c>
      <c r="C76" s="26">
        <f>C71+C72+C73+C74+C75+150+30</f>
        <v>500</v>
      </c>
      <c r="D76" s="10">
        <f>D75+D74+D73+D72+D71+D70</f>
        <v>23.810000000000002</v>
      </c>
      <c r="E76" s="10">
        <f t="shared" ref="E76:G76" si="9">E75+E74+E73+E72+E71+E70</f>
        <v>45.89</v>
      </c>
      <c r="F76" s="10">
        <f t="shared" si="9"/>
        <v>42.670000000000009</v>
      </c>
      <c r="G76" s="10">
        <f t="shared" si="9"/>
        <v>706.245</v>
      </c>
      <c r="H76" s="11"/>
    </row>
    <row r="77" spans="1:8" s="6" customFormat="1" x14ac:dyDescent="0.3">
      <c r="A77" s="36" t="s">
        <v>10</v>
      </c>
      <c r="B77" s="18" t="s">
        <v>60</v>
      </c>
      <c r="C77" s="27" t="s">
        <v>52</v>
      </c>
      <c r="D77" s="5">
        <v>2.2000000000000002</v>
      </c>
      <c r="E77" s="5">
        <v>6.8</v>
      </c>
      <c r="F77" s="5">
        <v>13.38</v>
      </c>
      <c r="G77" s="5">
        <v>123</v>
      </c>
      <c r="H77" s="9" t="s">
        <v>82</v>
      </c>
    </row>
    <row r="78" spans="1:8" s="6" customFormat="1" ht="15" customHeight="1" x14ac:dyDescent="0.3">
      <c r="A78" s="36"/>
      <c r="B78" s="18" t="s">
        <v>39</v>
      </c>
      <c r="C78" s="27">
        <v>100</v>
      </c>
      <c r="D78" s="7">
        <v>13.6</v>
      </c>
      <c r="E78" s="7">
        <v>13.6</v>
      </c>
      <c r="F78" s="7">
        <v>3.9</v>
      </c>
      <c r="G78" s="8">
        <v>195</v>
      </c>
      <c r="H78" s="9" t="s">
        <v>83</v>
      </c>
    </row>
    <row r="79" spans="1:8" s="6" customFormat="1" ht="15" customHeight="1" x14ac:dyDescent="0.3">
      <c r="A79" s="36"/>
      <c r="B79" s="18" t="s">
        <v>21</v>
      </c>
      <c r="C79" s="27">
        <v>150</v>
      </c>
      <c r="D79" s="8">
        <v>3.15</v>
      </c>
      <c r="E79" s="8">
        <v>6.75</v>
      </c>
      <c r="F79" s="8">
        <v>21.9</v>
      </c>
      <c r="G79" s="8">
        <v>192.95</v>
      </c>
      <c r="H79" s="9" t="s">
        <v>72</v>
      </c>
    </row>
    <row r="80" spans="1:8" s="6" customFormat="1" ht="15" customHeight="1" x14ac:dyDescent="0.3">
      <c r="A80" s="36"/>
      <c r="B80" s="18" t="s">
        <v>18</v>
      </c>
      <c r="C80" s="27">
        <v>200</v>
      </c>
      <c r="D80" s="8">
        <v>0.5</v>
      </c>
      <c r="E80" s="8">
        <v>0</v>
      </c>
      <c r="F80" s="8">
        <v>21.14</v>
      </c>
      <c r="G80" s="8">
        <v>86.6</v>
      </c>
      <c r="H80" s="9" t="s">
        <v>103</v>
      </c>
    </row>
    <row r="81" spans="1:8" s="6" customFormat="1" ht="15" customHeight="1" x14ac:dyDescent="0.3">
      <c r="A81" s="36"/>
      <c r="B81" s="18" t="s">
        <v>54</v>
      </c>
      <c r="C81" s="27">
        <v>50</v>
      </c>
      <c r="D81" s="24">
        <v>3.4</v>
      </c>
      <c r="E81" s="24">
        <v>0.6</v>
      </c>
      <c r="F81" s="24">
        <v>20</v>
      </c>
      <c r="G81" s="24">
        <v>97.5</v>
      </c>
      <c r="H81" s="9"/>
    </row>
    <row r="82" spans="1:8" s="6" customFormat="1" ht="15" customHeight="1" x14ac:dyDescent="0.3">
      <c r="A82" s="36"/>
      <c r="B82" s="18"/>
      <c r="C82" s="27"/>
      <c r="D82" s="8"/>
      <c r="E82" s="8"/>
      <c r="F82" s="8"/>
      <c r="G82" s="8"/>
      <c r="H82" s="9"/>
    </row>
    <row r="83" spans="1:8" s="12" customFormat="1" ht="15" customHeight="1" x14ac:dyDescent="0.3">
      <c r="A83" s="26"/>
      <c r="B83" s="19" t="s">
        <v>13</v>
      </c>
      <c r="C83" s="26">
        <f>C81+C80+C79+C78+250+10</f>
        <v>760</v>
      </c>
      <c r="D83" s="10">
        <f>D81+D80+D79+D78+D77</f>
        <v>22.849999999999998</v>
      </c>
      <c r="E83" s="10">
        <f t="shared" ref="E83:G83" si="10">E81+E80+E79+E78+E77</f>
        <v>27.75</v>
      </c>
      <c r="F83" s="10">
        <f t="shared" si="10"/>
        <v>80.319999999999993</v>
      </c>
      <c r="G83" s="10">
        <f t="shared" si="10"/>
        <v>695.05</v>
      </c>
      <c r="H83" s="11"/>
    </row>
    <row r="84" spans="1:8" s="6" customFormat="1" ht="15" customHeight="1" x14ac:dyDescent="0.3">
      <c r="A84" s="36" t="s">
        <v>19</v>
      </c>
      <c r="B84" s="18" t="s">
        <v>55</v>
      </c>
      <c r="C84" s="27">
        <v>200</v>
      </c>
      <c r="D84" s="8"/>
      <c r="E84" s="8"/>
      <c r="F84" s="8">
        <v>20</v>
      </c>
      <c r="G84" s="8">
        <v>90</v>
      </c>
      <c r="H84" s="9"/>
    </row>
    <row r="85" spans="1:8" s="6" customFormat="1" ht="15.6" x14ac:dyDescent="0.3">
      <c r="A85" s="36"/>
      <c r="B85" s="18" t="s">
        <v>58</v>
      </c>
      <c r="C85" s="27">
        <v>100</v>
      </c>
      <c r="D85" s="23">
        <f>0.61/2</f>
        <v>0.30499999999999999</v>
      </c>
      <c r="E85" s="23">
        <f>0.61/2</f>
        <v>0.30499999999999999</v>
      </c>
      <c r="F85" s="23">
        <f>15.07/2</f>
        <v>7.5350000000000001</v>
      </c>
      <c r="G85" s="23">
        <f>67.69/2</f>
        <v>33.844999999999999</v>
      </c>
      <c r="H85" s="9"/>
    </row>
    <row r="86" spans="1:8" s="6" customFormat="1" x14ac:dyDescent="0.3">
      <c r="A86" s="26"/>
      <c r="B86" s="19" t="s">
        <v>20</v>
      </c>
      <c r="C86" s="26">
        <f>C85+C84</f>
        <v>300</v>
      </c>
      <c r="D86" s="30">
        <f t="shared" ref="D86:G86" si="11">D85+D84</f>
        <v>0.30499999999999999</v>
      </c>
      <c r="E86" s="30">
        <f t="shared" si="11"/>
        <v>0.30499999999999999</v>
      </c>
      <c r="F86" s="30">
        <f t="shared" si="11"/>
        <v>27.535</v>
      </c>
      <c r="G86" s="30">
        <f t="shared" si="11"/>
        <v>123.845</v>
      </c>
      <c r="H86" s="9"/>
    </row>
    <row r="87" spans="1:8" s="6" customFormat="1" ht="15.75" customHeight="1" x14ac:dyDescent="0.3">
      <c r="A87" s="36" t="s">
        <v>29</v>
      </c>
      <c r="B87" s="36"/>
      <c r="C87" s="26">
        <f>C86+C83+C76</f>
        <v>1560</v>
      </c>
      <c r="D87" s="10">
        <f>D86+D83+D76</f>
        <v>46.965000000000003</v>
      </c>
      <c r="E87" s="10">
        <f>E86+E83+E76</f>
        <v>73.944999999999993</v>
      </c>
      <c r="F87" s="10">
        <f>F86+F83+F76</f>
        <v>150.52500000000001</v>
      </c>
      <c r="G87" s="10">
        <f>G86+G83+G76</f>
        <v>1525.1399999999999</v>
      </c>
      <c r="H87" s="27"/>
    </row>
    <row r="89" spans="1:8" s="6" customFormat="1" ht="25.2" customHeight="1" x14ac:dyDescent="0.3">
      <c r="A89" s="27" t="s">
        <v>0</v>
      </c>
      <c r="B89" s="15" t="s">
        <v>1</v>
      </c>
      <c r="C89" s="27" t="s">
        <v>2</v>
      </c>
      <c r="D89" s="38" t="s">
        <v>3</v>
      </c>
      <c r="E89" s="38"/>
      <c r="F89" s="38"/>
      <c r="G89" s="38" t="s">
        <v>11</v>
      </c>
      <c r="H89" s="27" t="s">
        <v>4</v>
      </c>
    </row>
    <row r="90" spans="1:8" s="6" customFormat="1" ht="18.75" customHeight="1" x14ac:dyDescent="0.3">
      <c r="A90" s="27"/>
      <c r="B90" s="18"/>
      <c r="C90" s="27"/>
      <c r="D90" s="27" t="s">
        <v>5</v>
      </c>
      <c r="E90" s="27" t="s">
        <v>6</v>
      </c>
      <c r="F90" s="27" t="s">
        <v>7</v>
      </c>
      <c r="G90" s="38"/>
      <c r="H90" s="27"/>
    </row>
    <row r="91" spans="1:8" s="6" customFormat="1" ht="15.75" customHeight="1" x14ac:dyDescent="0.3">
      <c r="A91" s="36" t="s">
        <v>43</v>
      </c>
      <c r="B91" s="36"/>
      <c r="C91" s="27"/>
      <c r="D91" s="5"/>
      <c r="E91" s="5"/>
      <c r="F91" s="5"/>
      <c r="G91" s="5"/>
      <c r="H91" s="5"/>
    </row>
    <row r="92" spans="1:8" s="6" customFormat="1" ht="15" customHeight="1" x14ac:dyDescent="0.3">
      <c r="A92" s="36" t="s">
        <v>9</v>
      </c>
      <c r="B92" s="18" t="s">
        <v>34</v>
      </c>
      <c r="C92" s="27">
        <v>100</v>
      </c>
      <c r="D92" s="7">
        <v>13</v>
      </c>
      <c r="E92" s="7">
        <v>8.8000000000000007</v>
      </c>
      <c r="F92" s="7">
        <v>15.2</v>
      </c>
      <c r="G92" s="8">
        <v>196</v>
      </c>
      <c r="H92" s="9" t="s">
        <v>84</v>
      </c>
    </row>
    <row r="93" spans="1:8" s="6" customFormat="1" ht="15" customHeight="1" x14ac:dyDescent="0.3">
      <c r="A93" s="36"/>
      <c r="B93" s="18" t="s">
        <v>21</v>
      </c>
      <c r="C93" s="27">
        <v>150</v>
      </c>
      <c r="D93" s="8">
        <v>3.15</v>
      </c>
      <c r="E93" s="8">
        <v>6.75</v>
      </c>
      <c r="F93" s="8">
        <v>21.9</v>
      </c>
      <c r="G93" s="8">
        <v>192.95</v>
      </c>
      <c r="H93" s="9" t="s">
        <v>72</v>
      </c>
    </row>
    <row r="94" spans="1:8" s="6" customFormat="1" ht="15" customHeight="1" x14ac:dyDescent="0.3">
      <c r="A94" s="36"/>
      <c r="B94" s="18" t="s">
        <v>15</v>
      </c>
      <c r="C94" s="27">
        <v>60</v>
      </c>
      <c r="D94" s="22">
        <v>4.3600000000000003</v>
      </c>
      <c r="E94" s="23">
        <v>2.78</v>
      </c>
      <c r="F94" s="24">
        <v>27</v>
      </c>
      <c r="G94" s="25">
        <v>151.80000000000001</v>
      </c>
      <c r="H94" s="9"/>
    </row>
    <row r="95" spans="1:8" s="6" customFormat="1" ht="15" customHeight="1" x14ac:dyDescent="0.3">
      <c r="A95" s="36"/>
      <c r="B95" s="18" t="s">
        <v>50</v>
      </c>
      <c r="C95" s="27">
        <v>200</v>
      </c>
      <c r="D95" s="13">
        <v>0.06</v>
      </c>
      <c r="E95" s="7">
        <v>0.02</v>
      </c>
      <c r="F95" s="8">
        <v>5.41</v>
      </c>
      <c r="G95" s="8">
        <v>22.11</v>
      </c>
      <c r="H95" s="9" t="s">
        <v>90</v>
      </c>
    </row>
    <row r="96" spans="1:8" s="6" customFormat="1" ht="15" customHeight="1" x14ac:dyDescent="0.3">
      <c r="A96" s="36"/>
      <c r="B96" s="18"/>
      <c r="C96" s="27"/>
      <c r="D96" s="8"/>
      <c r="E96" s="8"/>
      <c r="F96" s="8"/>
      <c r="G96" s="8"/>
      <c r="H96" s="9"/>
    </row>
    <row r="97" spans="1:8" s="12" customFormat="1" ht="15" customHeight="1" x14ac:dyDescent="0.3">
      <c r="A97" s="26"/>
      <c r="B97" s="19" t="s">
        <v>12</v>
      </c>
      <c r="C97" s="26">
        <f>SUM(C92:C96)</f>
        <v>510</v>
      </c>
      <c r="D97" s="10">
        <f>D95+D94+D93+D92</f>
        <v>20.57</v>
      </c>
      <c r="E97" s="10">
        <f t="shared" ref="E97:G97" si="12">E95+E94+E93+E92</f>
        <v>18.350000000000001</v>
      </c>
      <c r="F97" s="10">
        <f t="shared" si="12"/>
        <v>69.509999999999991</v>
      </c>
      <c r="G97" s="10">
        <f t="shared" si="12"/>
        <v>562.86</v>
      </c>
      <c r="H97" s="11"/>
    </row>
    <row r="98" spans="1:8" s="6" customFormat="1" x14ac:dyDescent="0.3">
      <c r="A98" s="36" t="s">
        <v>10</v>
      </c>
      <c r="B98" s="18" t="s">
        <v>61</v>
      </c>
      <c r="C98" s="27">
        <v>250</v>
      </c>
      <c r="D98" s="5">
        <v>11.5</v>
      </c>
      <c r="E98" s="5">
        <v>5.6</v>
      </c>
      <c r="F98" s="5">
        <v>17.8</v>
      </c>
      <c r="G98" s="5">
        <v>186.25</v>
      </c>
      <c r="H98" s="9" t="s">
        <v>85</v>
      </c>
    </row>
    <row r="99" spans="1:8" s="6" customFormat="1" ht="15" customHeight="1" x14ac:dyDescent="0.3">
      <c r="A99" s="36"/>
      <c r="B99" s="18" t="s">
        <v>68</v>
      </c>
      <c r="C99" s="27" t="s">
        <v>114</v>
      </c>
      <c r="D99" s="7">
        <v>21.6</v>
      </c>
      <c r="E99" s="7">
        <v>11.8</v>
      </c>
      <c r="F99" s="7">
        <v>37.799999999999997</v>
      </c>
      <c r="G99" s="7">
        <v>344</v>
      </c>
      <c r="H99" s="9" t="s">
        <v>104</v>
      </c>
    </row>
    <row r="100" spans="1:8" s="6" customFormat="1" ht="15" customHeight="1" x14ac:dyDescent="0.3">
      <c r="A100" s="36"/>
      <c r="B100" s="18" t="s">
        <v>28</v>
      </c>
      <c r="C100" s="27">
        <v>200</v>
      </c>
      <c r="D100" s="8">
        <v>0.11</v>
      </c>
      <c r="E100" s="8">
        <v>0.11</v>
      </c>
      <c r="F100" s="8">
        <v>30.22</v>
      </c>
      <c r="G100" s="8">
        <v>98.55</v>
      </c>
      <c r="H100" s="9" t="s">
        <v>101</v>
      </c>
    </row>
    <row r="101" spans="1:8" s="6" customFormat="1" ht="15" customHeight="1" x14ac:dyDescent="0.3">
      <c r="A101" s="36"/>
      <c r="B101" s="18" t="s">
        <v>54</v>
      </c>
      <c r="C101" s="27">
        <v>50</v>
      </c>
      <c r="D101" s="24">
        <v>3.4</v>
      </c>
      <c r="E101" s="24">
        <v>0.6</v>
      </c>
      <c r="F101" s="24">
        <v>20</v>
      </c>
      <c r="G101" s="24">
        <v>97.5</v>
      </c>
      <c r="H101" s="9"/>
    </row>
    <row r="102" spans="1:8" s="6" customFormat="1" ht="15" customHeight="1" x14ac:dyDescent="0.3">
      <c r="A102" s="36"/>
      <c r="B102" s="18"/>
      <c r="C102" s="27"/>
      <c r="D102" s="8"/>
      <c r="E102" s="8"/>
      <c r="F102" s="8"/>
      <c r="G102" s="8"/>
      <c r="H102" s="9"/>
    </row>
    <row r="103" spans="1:8" s="12" customFormat="1" ht="15" customHeight="1" x14ac:dyDescent="0.3">
      <c r="A103" s="26"/>
      <c r="B103" s="19" t="s">
        <v>13</v>
      </c>
      <c r="C103" s="26">
        <f>C101+C100+C98+200</f>
        <v>700</v>
      </c>
      <c r="D103" s="30">
        <f t="shared" ref="D103:G103" si="13">D101+D100+D98+200</f>
        <v>215.01</v>
      </c>
      <c r="E103" s="30">
        <f t="shared" si="13"/>
        <v>206.31</v>
      </c>
      <c r="F103" s="30">
        <f t="shared" si="13"/>
        <v>268.02</v>
      </c>
      <c r="G103" s="30">
        <f t="shared" si="13"/>
        <v>582.29999999999995</v>
      </c>
      <c r="H103" s="11"/>
    </row>
    <row r="104" spans="1:8" s="6" customFormat="1" ht="15" customHeight="1" x14ac:dyDescent="0.3">
      <c r="A104" s="36" t="s">
        <v>19</v>
      </c>
      <c r="B104" s="18" t="s">
        <v>55</v>
      </c>
      <c r="C104" s="27">
        <v>200</v>
      </c>
      <c r="D104" s="8"/>
      <c r="E104" s="8"/>
      <c r="F104" s="8">
        <v>20</v>
      </c>
      <c r="G104" s="8">
        <v>90</v>
      </c>
      <c r="H104" s="9"/>
    </row>
    <row r="105" spans="1:8" s="6" customFormat="1" ht="15" customHeight="1" x14ac:dyDescent="0.3">
      <c r="A105" s="36"/>
      <c r="B105" s="18" t="s">
        <v>111</v>
      </c>
      <c r="C105" s="27">
        <v>100</v>
      </c>
      <c r="D105" s="8">
        <v>9.1</v>
      </c>
      <c r="E105" s="8">
        <v>16.7</v>
      </c>
      <c r="F105" s="8">
        <v>18.899999999999999</v>
      </c>
      <c r="G105" s="8">
        <v>267.7</v>
      </c>
      <c r="H105" s="9"/>
    </row>
    <row r="106" spans="1:8" s="6" customFormat="1" x14ac:dyDescent="0.3">
      <c r="A106" s="26"/>
      <c r="B106" s="19" t="s">
        <v>20</v>
      </c>
      <c r="C106" s="26">
        <f>C105+C104</f>
        <v>300</v>
      </c>
      <c r="D106" s="30">
        <f t="shared" ref="D106:G106" si="14">D105+D104</f>
        <v>9.1</v>
      </c>
      <c r="E106" s="30">
        <f t="shared" si="14"/>
        <v>16.7</v>
      </c>
      <c r="F106" s="30">
        <f t="shared" si="14"/>
        <v>38.9</v>
      </c>
      <c r="G106" s="30">
        <f t="shared" si="14"/>
        <v>357.7</v>
      </c>
      <c r="H106" s="9"/>
    </row>
    <row r="107" spans="1:8" s="6" customFormat="1" ht="15.75" customHeight="1" x14ac:dyDescent="0.3">
      <c r="A107" s="36" t="s">
        <v>29</v>
      </c>
      <c r="B107" s="36"/>
      <c r="C107" s="26">
        <f>C106+C103+C97</f>
        <v>1510</v>
      </c>
      <c r="D107" s="10">
        <f>D106+D103+D97</f>
        <v>244.67999999999998</v>
      </c>
      <c r="E107" s="10">
        <f>E106+E103+E97</f>
        <v>241.35999999999999</v>
      </c>
      <c r="F107" s="10">
        <f>F106+F103+F97</f>
        <v>376.42999999999995</v>
      </c>
      <c r="G107" s="10">
        <f>G106+G103+G97</f>
        <v>1502.8600000000001</v>
      </c>
      <c r="H107" s="27"/>
    </row>
    <row r="109" spans="1:8" s="6" customFormat="1" ht="25.2" customHeight="1" x14ac:dyDescent="0.3">
      <c r="A109" s="27" t="s">
        <v>0</v>
      </c>
      <c r="B109" s="15" t="s">
        <v>1</v>
      </c>
      <c r="C109" s="27" t="s">
        <v>2</v>
      </c>
      <c r="D109" s="38" t="s">
        <v>3</v>
      </c>
      <c r="E109" s="38"/>
      <c r="F109" s="38"/>
      <c r="G109" s="38" t="s">
        <v>11</v>
      </c>
      <c r="H109" s="27" t="s">
        <v>4</v>
      </c>
    </row>
    <row r="110" spans="1:8" s="6" customFormat="1" ht="18.75" customHeight="1" x14ac:dyDescent="0.3">
      <c r="A110" s="27"/>
      <c r="B110" s="18"/>
      <c r="C110" s="27"/>
      <c r="D110" s="27" t="s">
        <v>5</v>
      </c>
      <c r="E110" s="27" t="s">
        <v>6</v>
      </c>
      <c r="F110" s="27" t="s">
        <v>7</v>
      </c>
      <c r="G110" s="38"/>
      <c r="H110" s="27"/>
    </row>
    <row r="111" spans="1:8" s="6" customFormat="1" ht="15.75" customHeight="1" x14ac:dyDescent="0.3">
      <c r="A111" s="36" t="s">
        <v>44</v>
      </c>
      <c r="B111" s="36"/>
      <c r="C111" s="27"/>
      <c r="D111" s="5"/>
      <c r="E111" s="5"/>
      <c r="F111" s="5"/>
      <c r="G111" s="5"/>
      <c r="H111" s="5"/>
    </row>
    <row r="112" spans="1:8" s="6" customFormat="1" ht="15" customHeight="1" x14ac:dyDescent="0.3">
      <c r="A112" s="36" t="s">
        <v>9</v>
      </c>
      <c r="B112" s="18" t="s">
        <v>116</v>
      </c>
      <c r="C112" s="27" t="s">
        <v>115</v>
      </c>
      <c r="D112" s="7">
        <v>15.32</v>
      </c>
      <c r="E112" s="7">
        <v>8.16</v>
      </c>
      <c r="F112" s="7">
        <v>19.72</v>
      </c>
      <c r="G112" s="8">
        <v>217.09</v>
      </c>
      <c r="H112" s="9" t="s">
        <v>86</v>
      </c>
    </row>
    <row r="113" spans="1:8" s="6" customFormat="1" ht="15" customHeight="1" x14ac:dyDescent="0.3">
      <c r="A113" s="36"/>
      <c r="B113" s="18" t="s">
        <v>63</v>
      </c>
      <c r="C113" s="27">
        <v>60</v>
      </c>
      <c r="D113" s="22">
        <v>4.3600000000000003</v>
      </c>
      <c r="E113" s="23">
        <v>2.78</v>
      </c>
      <c r="F113" s="24">
        <v>27</v>
      </c>
      <c r="G113" s="25">
        <v>151.80000000000001</v>
      </c>
      <c r="H113" s="9"/>
    </row>
    <row r="114" spans="1:8" s="6" customFormat="1" ht="15" customHeight="1" x14ac:dyDescent="0.3">
      <c r="A114" s="36"/>
      <c r="B114" s="18" t="s">
        <v>64</v>
      </c>
      <c r="C114" s="27" t="s">
        <v>65</v>
      </c>
      <c r="D114" s="14">
        <v>0.06</v>
      </c>
      <c r="E114" s="8">
        <v>2E-3</v>
      </c>
      <c r="F114" s="8">
        <v>5.41</v>
      </c>
      <c r="G114" s="8">
        <v>25.02</v>
      </c>
      <c r="H114" s="9" t="s">
        <v>91</v>
      </c>
    </row>
    <row r="115" spans="1:8" s="6" customFormat="1" ht="15" customHeight="1" x14ac:dyDescent="0.3">
      <c r="A115" s="36"/>
      <c r="B115" s="18" t="s">
        <v>25</v>
      </c>
      <c r="C115" s="27">
        <v>15</v>
      </c>
      <c r="D115" s="7">
        <v>3.79</v>
      </c>
      <c r="E115" s="7">
        <v>3.79</v>
      </c>
      <c r="F115" s="7"/>
      <c r="G115" s="8">
        <v>67.5</v>
      </c>
      <c r="H115" s="9" t="s">
        <v>75</v>
      </c>
    </row>
    <row r="116" spans="1:8" s="12" customFormat="1" ht="15" customHeight="1" x14ac:dyDescent="0.3">
      <c r="A116" s="26"/>
      <c r="B116" s="19" t="s">
        <v>12</v>
      </c>
      <c r="C116" s="26">
        <f>C115+C113+205+150+50+30</f>
        <v>510</v>
      </c>
      <c r="D116" s="10">
        <f>D115+D114+D113+D112</f>
        <v>23.53</v>
      </c>
      <c r="E116" s="10">
        <f t="shared" ref="E116:G116" si="15">E115+E114+E113+E112</f>
        <v>14.731999999999999</v>
      </c>
      <c r="F116" s="10">
        <f t="shared" si="15"/>
        <v>52.129999999999995</v>
      </c>
      <c r="G116" s="10">
        <f t="shared" si="15"/>
        <v>461.40999999999997</v>
      </c>
      <c r="H116" s="11"/>
    </row>
    <row r="117" spans="1:8" s="6" customFormat="1" x14ac:dyDescent="0.3">
      <c r="A117" s="36" t="s">
        <v>10</v>
      </c>
      <c r="B117" s="18" t="s">
        <v>36</v>
      </c>
      <c r="C117" s="27">
        <v>250</v>
      </c>
      <c r="D117" s="5">
        <v>3</v>
      </c>
      <c r="E117" s="5">
        <v>5.75</v>
      </c>
      <c r="F117" s="5">
        <v>24.12</v>
      </c>
      <c r="G117" s="5">
        <v>165</v>
      </c>
      <c r="H117" s="9" t="s">
        <v>87</v>
      </c>
    </row>
    <row r="118" spans="1:8" s="6" customFormat="1" ht="15" customHeight="1" x14ac:dyDescent="0.3">
      <c r="A118" s="36"/>
      <c r="B118" s="18" t="s">
        <v>27</v>
      </c>
      <c r="C118" s="27" t="s">
        <v>62</v>
      </c>
      <c r="D118" s="7">
        <v>19.91</v>
      </c>
      <c r="E118" s="7">
        <v>5.97</v>
      </c>
      <c r="F118" s="7">
        <v>7.45</v>
      </c>
      <c r="G118" s="7">
        <v>211</v>
      </c>
      <c r="H118" s="9" t="s">
        <v>108</v>
      </c>
    </row>
    <row r="119" spans="1:8" s="6" customFormat="1" ht="15" customHeight="1" x14ac:dyDescent="0.3">
      <c r="A119" s="36"/>
      <c r="B119" s="18" t="s">
        <v>17</v>
      </c>
      <c r="C119" s="27">
        <v>150</v>
      </c>
      <c r="D119" s="7">
        <v>7.53</v>
      </c>
      <c r="E119" s="7">
        <v>8.49</v>
      </c>
      <c r="F119" s="7">
        <v>30.93</v>
      </c>
      <c r="G119" s="7">
        <v>230.25</v>
      </c>
      <c r="H119" s="9" t="s">
        <v>99</v>
      </c>
    </row>
    <row r="120" spans="1:8" s="6" customFormat="1" ht="15" customHeight="1" x14ac:dyDescent="0.3">
      <c r="A120" s="36"/>
      <c r="B120" s="18" t="s">
        <v>18</v>
      </c>
      <c r="C120" s="27">
        <v>200</v>
      </c>
      <c r="D120" s="8">
        <v>0.5</v>
      </c>
      <c r="E120" s="8">
        <v>0</v>
      </c>
      <c r="F120" s="8">
        <v>21.14</v>
      </c>
      <c r="G120" s="8">
        <v>86.6</v>
      </c>
      <c r="H120" s="9" t="s">
        <v>103</v>
      </c>
    </row>
    <row r="121" spans="1:8" s="6" customFormat="1" ht="15" customHeight="1" x14ac:dyDescent="0.3">
      <c r="A121" s="36"/>
      <c r="B121" s="18" t="s">
        <v>54</v>
      </c>
      <c r="C121" s="27">
        <v>50</v>
      </c>
      <c r="D121" s="24">
        <v>3.4</v>
      </c>
      <c r="E121" s="24">
        <v>0.6</v>
      </c>
      <c r="F121" s="24">
        <v>20</v>
      </c>
      <c r="G121" s="24">
        <v>97.5</v>
      </c>
      <c r="H121" s="9"/>
    </row>
    <row r="122" spans="1:8" s="6" customFormat="1" ht="15" customHeight="1" x14ac:dyDescent="0.3">
      <c r="A122" s="36"/>
      <c r="B122" s="18"/>
      <c r="C122" s="27"/>
      <c r="D122" s="8"/>
      <c r="E122" s="8"/>
      <c r="F122" s="8"/>
      <c r="G122" s="8"/>
      <c r="H122" s="9"/>
    </row>
    <row r="123" spans="1:8" s="12" customFormat="1" ht="15" customHeight="1" x14ac:dyDescent="0.3">
      <c r="A123" s="26"/>
      <c r="B123" s="19" t="s">
        <v>13</v>
      </c>
      <c r="C123" s="26">
        <f>C117+C119+C120+C121+100</f>
        <v>750</v>
      </c>
      <c r="D123" s="10">
        <f>D122+D121+D120+D119+D118+D117</f>
        <v>34.340000000000003</v>
      </c>
      <c r="E123" s="10">
        <f t="shared" ref="E123:G123" si="16">E122+E121+E120+E119+E118+E117</f>
        <v>20.81</v>
      </c>
      <c r="F123" s="10">
        <f t="shared" si="16"/>
        <v>103.64</v>
      </c>
      <c r="G123" s="10">
        <f t="shared" si="16"/>
        <v>790.35</v>
      </c>
      <c r="H123" s="11"/>
    </row>
    <row r="124" spans="1:8" s="6" customFormat="1" ht="15" customHeight="1" x14ac:dyDescent="0.3">
      <c r="A124" s="36" t="s">
        <v>19</v>
      </c>
      <c r="B124" s="18" t="s">
        <v>55</v>
      </c>
      <c r="C124" s="27">
        <v>200</v>
      </c>
      <c r="D124" s="8"/>
      <c r="E124" s="8"/>
      <c r="F124" s="8">
        <v>20</v>
      </c>
      <c r="G124" s="8">
        <v>90</v>
      </c>
      <c r="H124" s="9"/>
    </row>
    <row r="125" spans="1:8" s="6" customFormat="1" ht="15.6" x14ac:dyDescent="0.3">
      <c r="A125" s="36"/>
      <c r="B125" s="18" t="s">
        <v>58</v>
      </c>
      <c r="C125" s="27">
        <v>100</v>
      </c>
      <c r="D125" s="23">
        <f>0.61/2</f>
        <v>0.30499999999999999</v>
      </c>
      <c r="E125" s="23">
        <f>0.61/2</f>
        <v>0.30499999999999999</v>
      </c>
      <c r="F125" s="23">
        <f>15.07/2</f>
        <v>7.5350000000000001</v>
      </c>
      <c r="G125" s="23">
        <f>67.69/2</f>
        <v>33.844999999999999</v>
      </c>
      <c r="H125" s="9"/>
    </row>
    <row r="126" spans="1:8" s="6" customFormat="1" x14ac:dyDescent="0.3">
      <c r="A126" s="26"/>
      <c r="B126" s="19" t="s">
        <v>20</v>
      </c>
      <c r="C126" s="26">
        <f>C125+C124</f>
        <v>300</v>
      </c>
      <c r="D126" s="30">
        <f t="shared" ref="D126:G126" si="17">D125+D124</f>
        <v>0.30499999999999999</v>
      </c>
      <c r="E126" s="30">
        <f t="shared" si="17"/>
        <v>0.30499999999999999</v>
      </c>
      <c r="F126" s="30">
        <f t="shared" si="17"/>
        <v>27.535</v>
      </c>
      <c r="G126" s="30">
        <f t="shared" si="17"/>
        <v>123.845</v>
      </c>
      <c r="H126" s="9"/>
    </row>
    <row r="127" spans="1:8" s="6" customFormat="1" ht="15.75" customHeight="1" x14ac:dyDescent="0.3">
      <c r="A127" s="36" t="s">
        <v>29</v>
      </c>
      <c r="B127" s="36"/>
      <c r="C127" s="26">
        <f>C126+C123+C116</f>
        <v>1560</v>
      </c>
      <c r="D127" s="10">
        <f>D126+D123+D116</f>
        <v>58.175000000000004</v>
      </c>
      <c r="E127" s="10">
        <f>E126+E123+E116</f>
        <v>35.846999999999994</v>
      </c>
      <c r="F127" s="10">
        <f>F126+F123+F116</f>
        <v>183.30500000000001</v>
      </c>
      <c r="G127" s="10">
        <f>G126+G123+G116</f>
        <v>1375.605</v>
      </c>
      <c r="H127" s="27"/>
    </row>
    <row r="129" spans="1:8" s="6" customFormat="1" ht="25.2" customHeight="1" x14ac:dyDescent="0.3">
      <c r="A129" s="27" t="s">
        <v>0</v>
      </c>
      <c r="B129" s="15" t="s">
        <v>1</v>
      </c>
      <c r="C129" s="27" t="s">
        <v>2</v>
      </c>
      <c r="D129" s="38" t="s">
        <v>3</v>
      </c>
      <c r="E129" s="38"/>
      <c r="F129" s="38"/>
      <c r="G129" s="38" t="s">
        <v>11</v>
      </c>
      <c r="H129" s="27" t="s">
        <v>4</v>
      </c>
    </row>
    <row r="130" spans="1:8" s="6" customFormat="1" ht="18.75" customHeight="1" x14ac:dyDescent="0.3">
      <c r="A130" s="27"/>
      <c r="B130" s="18"/>
      <c r="C130" s="27"/>
      <c r="D130" s="27" t="s">
        <v>5</v>
      </c>
      <c r="E130" s="27" t="s">
        <v>6</v>
      </c>
      <c r="F130" s="27" t="s">
        <v>7</v>
      </c>
      <c r="G130" s="38"/>
      <c r="H130" s="27"/>
    </row>
    <row r="131" spans="1:8" s="6" customFormat="1" ht="15.75" customHeight="1" x14ac:dyDescent="0.3">
      <c r="A131" s="36" t="s">
        <v>45</v>
      </c>
      <c r="B131" s="36"/>
      <c r="C131" s="27"/>
      <c r="D131" s="5"/>
      <c r="E131" s="5"/>
      <c r="F131" s="5"/>
      <c r="G131" s="5"/>
      <c r="H131" s="5"/>
    </row>
    <row r="132" spans="1:8" s="6" customFormat="1" ht="15" customHeight="1" x14ac:dyDescent="0.3">
      <c r="A132" s="36" t="s">
        <v>9</v>
      </c>
      <c r="B132" s="18" t="s">
        <v>66</v>
      </c>
      <c r="C132" s="27">
        <v>100</v>
      </c>
      <c r="D132" s="7">
        <v>12</v>
      </c>
      <c r="E132" s="7">
        <v>22</v>
      </c>
      <c r="F132" s="7">
        <v>5</v>
      </c>
      <c r="G132" s="8">
        <v>280</v>
      </c>
      <c r="H132" s="9"/>
    </row>
    <row r="133" spans="1:8" s="6" customFormat="1" ht="15" customHeight="1" x14ac:dyDescent="0.3">
      <c r="A133" s="36"/>
      <c r="B133" s="18" t="s">
        <v>33</v>
      </c>
      <c r="C133" s="27">
        <v>150</v>
      </c>
      <c r="D133" s="7">
        <v>5.25</v>
      </c>
      <c r="E133" s="7">
        <v>12.37</v>
      </c>
      <c r="F133" s="7">
        <v>35.29</v>
      </c>
      <c r="G133" s="8">
        <v>278.25</v>
      </c>
      <c r="H133" s="9" t="s">
        <v>69</v>
      </c>
    </row>
    <row r="134" spans="1:8" s="6" customFormat="1" ht="15" customHeight="1" x14ac:dyDescent="0.3">
      <c r="A134" s="36"/>
      <c r="B134" s="18" t="s">
        <v>50</v>
      </c>
      <c r="C134" s="27">
        <v>200</v>
      </c>
      <c r="D134" s="13">
        <v>0.06</v>
      </c>
      <c r="E134" s="7">
        <v>0.02</v>
      </c>
      <c r="F134" s="8">
        <v>5.41</v>
      </c>
      <c r="G134" s="8">
        <v>22.11</v>
      </c>
      <c r="H134" s="9" t="s">
        <v>90</v>
      </c>
    </row>
    <row r="135" spans="1:8" s="6" customFormat="1" ht="15" customHeight="1" x14ac:dyDescent="0.3">
      <c r="A135" s="36"/>
      <c r="B135" s="18" t="s">
        <v>56</v>
      </c>
      <c r="C135" s="27">
        <v>50</v>
      </c>
      <c r="D135" s="23">
        <f>1.65/2</f>
        <v>0.82499999999999996</v>
      </c>
      <c r="E135" s="23">
        <f>2.12/2</f>
        <v>1.06</v>
      </c>
      <c r="F135" s="23">
        <f>18.1/2</f>
        <v>9.0500000000000007</v>
      </c>
      <c r="G135" s="23">
        <f>97.75/2</f>
        <v>48.875</v>
      </c>
      <c r="H135" s="9"/>
    </row>
    <row r="136" spans="1:8" s="6" customFormat="1" ht="15" customHeight="1" x14ac:dyDescent="0.3">
      <c r="A136" s="36"/>
      <c r="B136" s="18"/>
      <c r="C136" s="27"/>
      <c r="D136" s="8"/>
      <c r="E136" s="8"/>
      <c r="F136" s="8"/>
      <c r="G136" s="8"/>
      <c r="H136" s="9"/>
    </row>
    <row r="137" spans="1:8" s="12" customFormat="1" ht="15" customHeight="1" x14ac:dyDescent="0.3">
      <c r="A137" s="26"/>
      <c r="B137" s="19" t="s">
        <v>12</v>
      </c>
      <c r="C137" s="26">
        <f>SUM(C132:C136)</f>
        <v>500</v>
      </c>
      <c r="D137" s="10">
        <f>D136+D135+D134+D133+D132</f>
        <v>18.134999999999998</v>
      </c>
      <c r="E137" s="10">
        <f t="shared" ref="E137:G137" si="18">E136+E135+E134+E133+E132</f>
        <v>35.450000000000003</v>
      </c>
      <c r="F137" s="10">
        <f t="shared" si="18"/>
        <v>54.75</v>
      </c>
      <c r="G137" s="10">
        <f t="shared" si="18"/>
        <v>629.23500000000001</v>
      </c>
      <c r="H137" s="11"/>
    </row>
    <row r="138" spans="1:8" s="6" customFormat="1" x14ac:dyDescent="0.3">
      <c r="A138" s="36" t="s">
        <v>10</v>
      </c>
      <c r="B138" s="18" t="s">
        <v>98</v>
      </c>
      <c r="C138" s="27" t="s">
        <v>52</v>
      </c>
      <c r="D138" s="5">
        <v>1.2</v>
      </c>
      <c r="E138" s="5">
        <v>2.4</v>
      </c>
      <c r="F138" s="5">
        <v>5.9</v>
      </c>
      <c r="G138" s="5">
        <v>47.8</v>
      </c>
      <c r="H138" s="9" t="s">
        <v>97</v>
      </c>
    </row>
    <row r="139" spans="1:8" s="6" customFormat="1" ht="15" customHeight="1" x14ac:dyDescent="0.3">
      <c r="A139" s="36"/>
      <c r="B139" s="18" t="s">
        <v>26</v>
      </c>
      <c r="C139" s="27">
        <v>150</v>
      </c>
      <c r="D139" s="7">
        <v>3.6</v>
      </c>
      <c r="E139" s="7">
        <v>12.22</v>
      </c>
      <c r="F139" s="7">
        <v>36.79</v>
      </c>
      <c r="G139" s="7">
        <v>276.75</v>
      </c>
      <c r="H139" s="9" t="s">
        <v>103</v>
      </c>
    </row>
    <row r="140" spans="1:8" s="6" customFormat="1" ht="15" customHeight="1" x14ac:dyDescent="0.3">
      <c r="A140" s="36"/>
      <c r="B140" s="18" t="s">
        <v>22</v>
      </c>
      <c r="C140" s="27">
        <v>100</v>
      </c>
      <c r="D140" s="7">
        <v>15.9</v>
      </c>
      <c r="E140" s="7">
        <v>14.4</v>
      </c>
      <c r="F140" s="7">
        <v>16</v>
      </c>
      <c r="G140" s="8">
        <v>261</v>
      </c>
      <c r="H140" s="9" t="s">
        <v>105</v>
      </c>
    </row>
    <row r="141" spans="1:8" s="6" customFormat="1" ht="15" customHeight="1" x14ac:dyDescent="0.3">
      <c r="A141" s="36"/>
      <c r="B141" s="18" t="s">
        <v>94</v>
      </c>
      <c r="C141" s="27">
        <v>200</v>
      </c>
      <c r="D141" s="8">
        <v>0.11</v>
      </c>
      <c r="E141" s="8">
        <v>0.11</v>
      </c>
      <c r="F141" s="8">
        <v>30.22</v>
      </c>
      <c r="G141" s="8">
        <v>98.55</v>
      </c>
      <c r="H141" s="9" t="s">
        <v>101</v>
      </c>
    </row>
    <row r="142" spans="1:8" s="6" customFormat="1" ht="15" customHeight="1" x14ac:dyDescent="0.3">
      <c r="A142" s="36"/>
      <c r="B142" s="18" t="s">
        <v>54</v>
      </c>
      <c r="C142" s="27">
        <v>50</v>
      </c>
      <c r="D142" s="24">
        <v>3.4</v>
      </c>
      <c r="E142" s="24">
        <v>0.6</v>
      </c>
      <c r="F142" s="24">
        <v>20</v>
      </c>
      <c r="G142" s="24">
        <v>97.5</v>
      </c>
      <c r="H142" s="9"/>
    </row>
    <row r="143" spans="1:8" s="6" customFormat="1" ht="15" customHeight="1" x14ac:dyDescent="0.3">
      <c r="A143" s="36"/>
      <c r="B143" s="18"/>
      <c r="C143" s="27"/>
      <c r="D143" s="8"/>
      <c r="E143" s="8"/>
      <c r="F143" s="8"/>
      <c r="G143" s="8"/>
      <c r="H143" s="9"/>
    </row>
    <row r="144" spans="1:8" s="12" customFormat="1" ht="15" customHeight="1" x14ac:dyDescent="0.3">
      <c r="A144" s="26"/>
      <c r="B144" s="19" t="s">
        <v>13</v>
      </c>
      <c r="C144" s="26">
        <f>C139+C140+C141+C142+260</f>
        <v>760</v>
      </c>
      <c r="D144" s="10">
        <f>D143+D142+D141+D140+D139+D138</f>
        <v>24.21</v>
      </c>
      <c r="E144" s="10">
        <f t="shared" ref="E144:G144" si="19">E143+E142+E141+E140+E139+E138</f>
        <v>29.729999999999997</v>
      </c>
      <c r="F144" s="10">
        <f t="shared" si="19"/>
        <v>108.91</v>
      </c>
      <c r="G144" s="10">
        <f t="shared" si="19"/>
        <v>781.59999999999991</v>
      </c>
      <c r="H144" s="11"/>
    </row>
    <row r="145" spans="1:8" s="6" customFormat="1" ht="15" customHeight="1" x14ac:dyDescent="0.3">
      <c r="A145" s="36" t="s">
        <v>19</v>
      </c>
      <c r="B145" s="18" t="s">
        <v>55</v>
      </c>
      <c r="C145" s="27">
        <v>200</v>
      </c>
      <c r="D145" s="8"/>
      <c r="E145" s="8"/>
      <c r="F145" s="8">
        <v>20</v>
      </c>
      <c r="G145" s="8">
        <v>90</v>
      </c>
      <c r="H145" s="9"/>
    </row>
    <row r="146" spans="1:8" s="6" customFormat="1" ht="15" customHeight="1" x14ac:dyDescent="0.3">
      <c r="A146" s="36"/>
      <c r="B146" s="18" t="s">
        <v>110</v>
      </c>
      <c r="C146" s="27">
        <v>100</v>
      </c>
      <c r="D146" s="8">
        <v>2.25</v>
      </c>
      <c r="E146" s="8">
        <v>1.72</v>
      </c>
      <c r="F146" s="8">
        <v>43.87</v>
      </c>
      <c r="G146" s="8">
        <v>202.5</v>
      </c>
      <c r="H146" s="9"/>
    </row>
    <row r="147" spans="1:8" s="6" customFormat="1" x14ac:dyDescent="0.3">
      <c r="A147" s="26"/>
      <c r="B147" s="19" t="s">
        <v>20</v>
      </c>
      <c r="C147" s="26">
        <f>C146+C145</f>
        <v>300</v>
      </c>
      <c r="D147" s="30">
        <f t="shared" ref="D147:G147" si="20">D146+D145</f>
        <v>2.25</v>
      </c>
      <c r="E147" s="30">
        <f t="shared" si="20"/>
        <v>1.72</v>
      </c>
      <c r="F147" s="30">
        <f t="shared" si="20"/>
        <v>63.87</v>
      </c>
      <c r="G147" s="30">
        <f t="shared" si="20"/>
        <v>292.5</v>
      </c>
      <c r="H147" s="9"/>
    </row>
    <row r="148" spans="1:8" s="6" customFormat="1" ht="15.75" customHeight="1" x14ac:dyDescent="0.3">
      <c r="A148" s="36" t="s">
        <v>29</v>
      </c>
      <c r="B148" s="36"/>
      <c r="C148" s="26">
        <f>C147+C144+C137</f>
        <v>1560</v>
      </c>
      <c r="D148" s="10">
        <f>D147+D144+D137</f>
        <v>44.594999999999999</v>
      </c>
      <c r="E148" s="10">
        <f>E147+E144+E137</f>
        <v>66.900000000000006</v>
      </c>
      <c r="F148" s="10">
        <f>F147+F144+F137</f>
        <v>227.53</v>
      </c>
      <c r="G148" s="10">
        <f>G147+G144+G137</f>
        <v>1703.335</v>
      </c>
      <c r="H148" s="27"/>
    </row>
    <row r="150" spans="1:8" s="6" customFormat="1" ht="25.2" customHeight="1" x14ac:dyDescent="0.3">
      <c r="A150" s="27" t="s">
        <v>0</v>
      </c>
      <c r="B150" s="15" t="s">
        <v>1</v>
      </c>
      <c r="C150" s="27" t="s">
        <v>2</v>
      </c>
      <c r="D150" s="38" t="s">
        <v>3</v>
      </c>
      <c r="E150" s="38"/>
      <c r="F150" s="38"/>
      <c r="G150" s="38" t="s">
        <v>11</v>
      </c>
      <c r="H150" s="27" t="s">
        <v>4</v>
      </c>
    </row>
    <row r="151" spans="1:8" s="6" customFormat="1" ht="18.75" customHeight="1" x14ac:dyDescent="0.3">
      <c r="A151" s="27"/>
      <c r="B151" s="18"/>
      <c r="C151" s="27"/>
      <c r="D151" s="27" t="s">
        <v>5</v>
      </c>
      <c r="E151" s="27" t="s">
        <v>6</v>
      </c>
      <c r="F151" s="27" t="s">
        <v>7</v>
      </c>
      <c r="G151" s="38"/>
      <c r="H151" s="27"/>
    </row>
    <row r="152" spans="1:8" s="6" customFormat="1" ht="15.75" customHeight="1" x14ac:dyDescent="0.3">
      <c r="A152" s="36" t="s">
        <v>41</v>
      </c>
      <c r="B152" s="36"/>
      <c r="C152" s="27"/>
      <c r="D152" s="5"/>
      <c r="E152" s="5"/>
      <c r="F152" s="5"/>
      <c r="G152" s="5"/>
      <c r="H152" s="5"/>
    </row>
    <row r="153" spans="1:8" s="6" customFormat="1" ht="15" customHeight="1" x14ac:dyDescent="0.3">
      <c r="A153" s="36" t="s">
        <v>9</v>
      </c>
      <c r="B153" s="18" t="s">
        <v>67</v>
      </c>
      <c r="C153" s="27">
        <v>200</v>
      </c>
      <c r="D153" s="7">
        <v>5.76</v>
      </c>
      <c r="E153" s="7">
        <v>1.34</v>
      </c>
      <c r="F153" s="7">
        <v>39.6</v>
      </c>
      <c r="G153" s="8">
        <v>195.38</v>
      </c>
      <c r="H153" s="9" t="s">
        <v>88</v>
      </c>
    </row>
    <row r="154" spans="1:8" s="6" customFormat="1" ht="15" customHeight="1" x14ac:dyDescent="0.3">
      <c r="A154" s="36"/>
      <c r="B154" s="18" t="s">
        <v>15</v>
      </c>
      <c r="C154" s="27">
        <v>60</v>
      </c>
      <c r="D154" s="22">
        <v>4.3600000000000003</v>
      </c>
      <c r="E154" s="23">
        <v>2.78</v>
      </c>
      <c r="F154" s="24">
        <v>27</v>
      </c>
      <c r="G154" s="25">
        <v>151.80000000000001</v>
      </c>
      <c r="H154" s="9"/>
    </row>
    <row r="155" spans="1:8" s="6" customFormat="1" ht="15" customHeight="1" x14ac:dyDescent="0.3">
      <c r="A155" s="36"/>
      <c r="B155" s="18" t="s">
        <v>25</v>
      </c>
      <c r="C155" s="27">
        <v>15</v>
      </c>
      <c r="D155" s="7">
        <v>3.79</v>
      </c>
      <c r="E155" s="7">
        <v>3.79</v>
      </c>
      <c r="F155" s="7"/>
      <c r="G155" s="8">
        <v>67.5</v>
      </c>
      <c r="H155" s="9" t="s">
        <v>75</v>
      </c>
    </row>
    <row r="156" spans="1:8" s="6" customFormat="1" ht="15" customHeight="1" x14ac:dyDescent="0.3">
      <c r="A156" s="36"/>
      <c r="B156" s="18" t="s">
        <v>14</v>
      </c>
      <c r="C156" s="27">
        <v>15</v>
      </c>
      <c r="D156" s="8">
        <v>1.4999999999999999E-2</v>
      </c>
      <c r="E156" s="8">
        <v>12.45</v>
      </c>
      <c r="F156" s="8">
        <v>0.09</v>
      </c>
      <c r="G156" s="8">
        <v>115.5</v>
      </c>
      <c r="H156" s="9" t="s">
        <v>77</v>
      </c>
    </row>
    <row r="157" spans="1:8" s="6" customFormat="1" ht="15" customHeight="1" x14ac:dyDescent="0.3">
      <c r="A157" s="36"/>
      <c r="B157" s="18" t="s">
        <v>16</v>
      </c>
      <c r="C157" s="27">
        <v>200</v>
      </c>
      <c r="D157" s="13">
        <v>4.9000000000000004</v>
      </c>
      <c r="E157" s="7">
        <v>5</v>
      </c>
      <c r="F157" s="8">
        <v>32.5</v>
      </c>
      <c r="G157" s="8">
        <v>195</v>
      </c>
      <c r="H157" s="9" t="s">
        <v>76</v>
      </c>
    </row>
    <row r="158" spans="1:8" s="6" customFormat="1" ht="15" customHeight="1" x14ac:dyDescent="0.3">
      <c r="A158" s="30"/>
      <c r="B158" s="18" t="s">
        <v>56</v>
      </c>
      <c r="C158" s="31">
        <v>10</v>
      </c>
      <c r="D158" s="34">
        <v>0.16500000000000001</v>
      </c>
      <c r="E158" s="8">
        <v>0.21</v>
      </c>
      <c r="F158" s="8">
        <v>1.81</v>
      </c>
      <c r="G158" s="8">
        <v>9.77</v>
      </c>
      <c r="H158" s="9"/>
    </row>
    <row r="159" spans="1:8" s="12" customFormat="1" ht="15" customHeight="1" x14ac:dyDescent="0.3">
      <c r="A159" s="26"/>
      <c r="B159" s="19" t="s">
        <v>12</v>
      </c>
      <c r="C159" s="26">
        <f>SUM(C153:C158)</f>
        <v>500</v>
      </c>
      <c r="D159" s="10">
        <f>D158+D157+D156+D155+D154+D153</f>
        <v>18.990000000000002</v>
      </c>
      <c r="E159" s="10">
        <f t="shared" ref="E159:G159" si="21">E158+E157+E156+E155+E154+E153</f>
        <v>25.57</v>
      </c>
      <c r="F159" s="10">
        <f t="shared" si="21"/>
        <v>101</v>
      </c>
      <c r="G159" s="10">
        <f t="shared" si="21"/>
        <v>734.94999999999993</v>
      </c>
      <c r="H159" s="11"/>
    </row>
    <row r="160" spans="1:8" s="6" customFormat="1" x14ac:dyDescent="0.3">
      <c r="A160" s="36" t="s">
        <v>10</v>
      </c>
      <c r="B160" s="18" t="s">
        <v>61</v>
      </c>
      <c r="C160" s="27">
        <v>250</v>
      </c>
      <c r="D160" s="5">
        <v>11.5</v>
      </c>
      <c r="E160" s="5">
        <v>5.6</v>
      </c>
      <c r="F160" s="5">
        <v>17.8</v>
      </c>
      <c r="G160" s="5">
        <v>186.25</v>
      </c>
      <c r="H160" s="9" t="s">
        <v>106</v>
      </c>
    </row>
    <row r="161" spans="1:8" s="6" customFormat="1" ht="15" customHeight="1" x14ac:dyDescent="0.3">
      <c r="A161" s="36"/>
      <c r="B161" s="18" t="s">
        <v>117</v>
      </c>
      <c r="C161" s="27" t="s">
        <v>115</v>
      </c>
      <c r="D161" s="7">
        <v>2.37</v>
      </c>
      <c r="E161" s="7">
        <v>5.96</v>
      </c>
      <c r="F161" s="7">
        <v>17.46</v>
      </c>
      <c r="G161" s="7">
        <v>232.97</v>
      </c>
      <c r="H161" s="9" t="s">
        <v>107</v>
      </c>
    </row>
    <row r="162" spans="1:8" s="6" customFormat="1" ht="15" customHeight="1" x14ac:dyDescent="0.3">
      <c r="A162" s="36"/>
      <c r="B162" s="18" t="s">
        <v>18</v>
      </c>
      <c r="C162" s="27">
        <v>200</v>
      </c>
      <c r="D162" s="8">
        <v>0.5</v>
      </c>
      <c r="E162" s="8">
        <v>0</v>
      </c>
      <c r="F162" s="8">
        <v>21.14</v>
      </c>
      <c r="G162" s="8">
        <v>86.6</v>
      </c>
      <c r="H162" s="9" t="s">
        <v>103</v>
      </c>
    </row>
    <row r="163" spans="1:8" s="6" customFormat="1" ht="15" customHeight="1" x14ac:dyDescent="0.3">
      <c r="A163" s="36"/>
      <c r="B163" s="18" t="s">
        <v>54</v>
      </c>
      <c r="C163" s="27">
        <v>50</v>
      </c>
      <c r="D163" s="24">
        <v>3.4</v>
      </c>
      <c r="E163" s="24">
        <v>0.6</v>
      </c>
      <c r="F163" s="24">
        <v>20</v>
      </c>
      <c r="G163" s="24">
        <v>97.5</v>
      </c>
      <c r="H163" s="9"/>
    </row>
    <row r="164" spans="1:8" s="12" customFormat="1" ht="15" customHeight="1" x14ac:dyDescent="0.3">
      <c r="A164" s="26"/>
      <c r="B164" s="19" t="s">
        <v>13</v>
      </c>
      <c r="C164" s="26">
        <f>C163+C162+C160+150+50+30</f>
        <v>730</v>
      </c>
      <c r="D164" s="29">
        <f>D163+D162+D161+D160</f>
        <v>17.77</v>
      </c>
      <c r="E164" s="29">
        <f t="shared" ref="E164:G164" si="22">E163+E162+E161+E160</f>
        <v>12.16</v>
      </c>
      <c r="F164" s="29">
        <f t="shared" si="22"/>
        <v>76.400000000000006</v>
      </c>
      <c r="G164" s="29">
        <f t="shared" si="22"/>
        <v>603.31999999999994</v>
      </c>
      <c r="H164" s="11"/>
    </row>
    <row r="165" spans="1:8" s="6" customFormat="1" ht="15" customHeight="1" x14ac:dyDescent="0.3">
      <c r="A165" s="36" t="s">
        <v>19</v>
      </c>
      <c r="B165" s="18" t="s">
        <v>55</v>
      </c>
      <c r="C165" s="27">
        <v>200</v>
      </c>
      <c r="D165" s="8"/>
      <c r="E165" s="8"/>
      <c r="F165" s="8">
        <v>20</v>
      </c>
      <c r="G165" s="8">
        <v>90</v>
      </c>
      <c r="H165" s="9"/>
    </row>
    <row r="166" spans="1:8" s="6" customFormat="1" ht="15.6" x14ac:dyDescent="0.3">
      <c r="A166" s="36"/>
      <c r="B166" s="18" t="s">
        <v>58</v>
      </c>
      <c r="C166" s="27">
        <v>100</v>
      </c>
      <c r="D166" s="23">
        <f>0.61/2</f>
        <v>0.30499999999999999</v>
      </c>
      <c r="E166" s="23">
        <f>0.61/2</f>
        <v>0.30499999999999999</v>
      </c>
      <c r="F166" s="23">
        <f>15.07/2</f>
        <v>7.5350000000000001</v>
      </c>
      <c r="G166" s="23">
        <f>67.69/2</f>
        <v>33.844999999999999</v>
      </c>
      <c r="H166" s="9"/>
    </row>
    <row r="167" spans="1:8" s="6" customFormat="1" x14ac:dyDescent="0.3">
      <c r="A167" s="26"/>
      <c r="B167" s="19" t="s">
        <v>20</v>
      </c>
      <c r="C167" s="26">
        <f>C166+C165</f>
        <v>300</v>
      </c>
      <c r="D167" s="30">
        <f t="shared" ref="D167:G167" si="23">D166+D165</f>
        <v>0.30499999999999999</v>
      </c>
      <c r="E167" s="30">
        <f t="shared" si="23"/>
        <v>0.30499999999999999</v>
      </c>
      <c r="F167" s="30">
        <f t="shared" si="23"/>
        <v>27.535</v>
      </c>
      <c r="G167" s="30">
        <f t="shared" si="23"/>
        <v>123.845</v>
      </c>
      <c r="H167" s="9"/>
    </row>
    <row r="168" spans="1:8" s="6" customFormat="1" ht="15.75" customHeight="1" x14ac:dyDescent="0.3">
      <c r="A168" s="36" t="s">
        <v>29</v>
      </c>
      <c r="B168" s="36"/>
      <c r="C168" s="26">
        <f>C167+C164+C159</f>
        <v>1530</v>
      </c>
      <c r="D168" s="10">
        <f>D167+D164+D159</f>
        <v>37.064999999999998</v>
      </c>
      <c r="E168" s="10">
        <f>E167+E164+E159</f>
        <v>38.034999999999997</v>
      </c>
      <c r="F168" s="10">
        <f>F167+F164+F159</f>
        <v>204.935</v>
      </c>
      <c r="G168" s="10">
        <f>G167+G164+G159</f>
        <v>1462.1149999999998</v>
      </c>
      <c r="H168" s="27"/>
    </row>
    <row r="170" spans="1:8" s="6" customFormat="1" ht="25.2" customHeight="1" x14ac:dyDescent="0.3">
      <c r="A170" s="27" t="s">
        <v>0</v>
      </c>
      <c r="B170" s="15" t="s">
        <v>1</v>
      </c>
      <c r="C170" s="27" t="s">
        <v>2</v>
      </c>
      <c r="D170" s="38" t="s">
        <v>3</v>
      </c>
      <c r="E170" s="38"/>
      <c r="F170" s="38"/>
      <c r="G170" s="38" t="s">
        <v>11</v>
      </c>
      <c r="H170" s="27" t="s">
        <v>4</v>
      </c>
    </row>
    <row r="171" spans="1:8" s="6" customFormat="1" ht="18.75" customHeight="1" x14ac:dyDescent="0.3">
      <c r="A171" s="27"/>
      <c r="B171" s="18"/>
      <c r="C171" s="27"/>
      <c r="D171" s="27" t="s">
        <v>5</v>
      </c>
      <c r="E171" s="27" t="s">
        <v>6</v>
      </c>
      <c r="F171" s="27" t="s">
        <v>7</v>
      </c>
      <c r="G171" s="38"/>
      <c r="H171" s="27"/>
    </row>
    <row r="172" spans="1:8" s="6" customFormat="1" ht="15.75" customHeight="1" x14ac:dyDescent="0.3">
      <c r="A172" s="36" t="s">
        <v>46</v>
      </c>
      <c r="B172" s="36"/>
      <c r="C172" s="27"/>
      <c r="D172" s="5"/>
      <c r="E172" s="5"/>
      <c r="F172" s="5"/>
      <c r="G172" s="5"/>
      <c r="H172" s="5"/>
    </row>
    <row r="173" spans="1:8" s="6" customFormat="1" ht="15" customHeight="1" x14ac:dyDescent="0.3">
      <c r="A173" s="36" t="s">
        <v>9</v>
      </c>
      <c r="B173" s="18" t="s">
        <v>42</v>
      </c>
      <c r="C173" s="27" t="s">
        <v>32</v>
      </c>
      <c r="D173" s="7">
        <v>22.75</v>
      </c>
      <c r="E173" s="7">
        <v>21.95</v>
      </c>
      <c r="F173" s="7">
        <v>35.89</v>
      </c>
      <c r="G173" s="8">
        <f>371.9+57.4</f>
        <v>429.29999999999995</v>
      </c>
      <c r="H173" s="9" t="s">
        <v>79</v>
      </c>
    </row>
    <row r="174" spans="1:8" s="6" customFormat="1" ht="15" customHeight="1" x14ac:dyDescent="0.3">
      <c r="A174" s="36"/>
      <c r="B174" s="18" t="s">
        <v>58</v>
      </c>
      <c r="C174" s="27">
        <v>100</v>
      </c>
      <c r="D174" s="23">
        <f>0.61/2</f>
        <v>0.30499999999999999</v>
      </c>
      <c r="E174" s="23">
        <f>0.61/2</f>
        <v>0.30499999999999999</v>
      </c>
      <c r="F174" s="23">
        <f>15.07/2</f>
        <v>7.5350000000000001</v>
      </c>
      <c r="G174" s="23">
        <f>67.69/2</f>
        <v>33.844999999999999</v>
      </c>
      <c r="H174" s="9"/>
    </row>
    <row r="175" spans="1:8" s="6" customFormat="1" ht="15" customHeight="1" x14ac:dyDescent="0.3">
      <c r="A175" s="36"/>
      <c r="B175" s="18" t="s">
        <v>50</v>
      </c>
      <c r="C175" s="27">
        <v>200</v>
      </c>
      <c r="D175" s="13">
        <v>0.06</v>
      </c>
      <c r="E175" s="7">
        <v>0.02</v>
      </c>
      <c r="F175" s="8">
        <v>5.41</v>
      </c>
      <c r="G175" s="8">
        <v>22.11</v>
      </c>
      <c r="H175" s="9" t="s">
        <v>90</v>
      </c>
    </row>
    <row r="176" spans="1:8" s="6" customFormat="1" ht="15" customHeight="1" x14ac:dyDescent="0.3">
      <c r="A176" s="36"/>
      <c r="B176" s="18" t="s">
        <v>15</v>
      </c>
      <c r="C176" s="27">
        <v>60</v>
      </c>
      <c r="D176" s="22">
        <v>4.3600000000000003</v>
      </c>
      <c r="E176" s="23">
        <v>2.78</v>
      </c>
      <c r="F176" s="24">
        <v>27</v>
      </c>
      <c r="G176" s="25">
        <v>151.80000000000001</v>
      </c>
      <c r="H176" s="9"/>
    </row>
    <row r="177" spans="1:8" s="6" customFormat="1" ht="15" customHeight="1" x14ac:dyDescent="0.3">
      <c r="A177" s="36"/>
      <c r="B177" s="18"/>
      <c r="C177" s="27"/>
      <c r="D177" s="8"/>
      <c r="E177" s="8"/>
      <c r="F177" s="8"/>
      <c r="G177" s="8"/>
      <c r="H177" s="9"/>
    </row>
    <row r="178" spans="1:8" s="12" customFormat="1" ht="15" customHeight="1" x14ac:dyDescent="0.3">
      <c r="A178" s="26"/>
      <c r="B178" s="19" t="s">
        <v>12</v>
      </c>
      <c r="C178" s="26">
        <f>150+30+C174+C175+C176</f>
        <v>540</v>
      </c>
      <c r="D178" s="10">
        <f>D177+D176+D175+D174+D173</f>
        <v>27.475000000000001</v>
      </c>
      <c r="E178" s="10">
        <f t="shared" ref="E178:G178" si="24">E177+E176+E175+E174+E173</f>
        <v>25.055</v>
      </c>
      <c r="F178" s="10">
        <f t="shared" si="24"/>
        <v>75.834999999999994</v>
      </c>
      <c r="G178" s="10">
        <f t="shared" si="24"/>
        <v>637.05499999999995</v>
      </c>
      <c r="H178" s="11"/>
    </row>
    <row r="179" spans="1:8" s="6" customFormat="1" x14ac:dyDescent="0.3">
      <c r="A179" s="36" t="s">
        <v>10</v>
      </c>
      <c r="B179" s="18" t="s">
        <v>60</v>
      </c>
      <c r="C179" s="27" t="s">
        <v>52</v>
      </c>
      <c r="D179" s="5">
        <v>2.2000000000000002</v>
      </c>
      <c r="E179" s="5">
        <v>6.8</v>
      </c>
      <c r="F179" s="5">
        <v>13.38</v>
      </c>
      <c r="G179" s="5">
        <v>123</v>
      </c>
      <c r="H179" s="9" t="s">
        <v>82</v>
      </c>
    </row>
    <row r="180" spans="1:8" s="6" customFormat="1" ht="15" customHeight="1" x14ac:dyDescent="0.3">
      <c r="A180" s="36"/>
      <c r="B180" s="18" t="s">
        <v>34</v>
      </c>
      <c r="C180" s="27">
        <v>100</v>
      </c>
      <c r="D180" s="7">
        <v>13</v>
      </c>
      <c r="E180" s="7">
        <v>8.8000000000000007</v>
      </c>
      <c r="F180" s="7">
        <v>15.2</v>
      </c>
      <c r="G180" s="8">
        <v>196</v>
      </c>
      <c r="H180" s="9" t="s">
        <v>84</v>
      </c>
    </row>
    <row r="181" spans="1:8" s="6" customFormat="1" ht="15" customHeight="1" x14ac:dyDescent="0.3">
      <c r="A181" s="36"/>
      <c r="B181" s="18" t="s">
        <v>21</v>
      </c>
      <c r="C181" s="27">
        <v>150</v>
      </c>
      <c r="D181" s="8">
        <v>3.15</v>
      </c>
      <c r="E181" s="8">
        <v>6.75</v>
      </c>
      <c r="F181" s="8">
        <v>21.9</v>
      </c>
      <c r="G181" s="8">
        <v>192.95</v>
      </c>
      <c r="H181" s="9" t="s">
        <v>72</v>
      </c>
    </row>
    <row r="182" spans="1:8" s="6" customFormat="1" ht="15" customHeight="1" x14ac:dyDescent="0.3">
      <c r="A182" s="36"/>
      <c r="B182" s="18" t="s">
        <v>28</v>
      </c>
      <c r="C182" s="27">
        <v>200</v>
      </c>
      <c r="D182" s="8">
        <v>0.11</v>
      </c>
      <c r="E182" s="8">
        <v>0.11</v>
      </c>
      <c r="F182" s="8">
        <v>30.22</v>
      </c>
      <c r="G182" s="8">
        <v>98.55</v>
      </c>
      <c r="H182" s="9" t="s">
        <v>101</v>
      </c>
    </row>
    <row r="183" spans="1:8" s="6" customFormat="1" ht="15" customHeight="1" x14ac:dyDescent="0.3">
      <c r="A183" s="36"/>
      <c r="B183" s="18" t="s">
        <v>54</v>
      </c>
      <c r="C183" s="27">
        <v>50</v>
      </c>
      <c r="D183" s="24">
        <v>3.4</v>
      </c>
      <c r="E183" s="24">
        <v>0.6</v>
      </c>
      <c r="F183" s="24">
        <v>20</v>
      </c>
      <c r="G183" s="24">
        <v>97.5</v>
      </c>
      <c r="H183" s="9"/>
    </row>
    <row r="184" spans="1:8" s="6" customFormat="1" ht="15" customHeight="1" x14ac:dyDescent="0.3">
      <c r="A184" s="36"/>
      <c r="B184" s="18"/>
      <c r="C184" s="27"/>
      <c r="D184" s="8"/>
      <c r="E184" s="8"/>
      <c r="F184" s="8"/>
      <c r="G184" s="8"/>
      <c r="H184" s="9"/>
    </row>
    <row r="185" spans="1:8" s="12" customFormat="1" ht="15" customHeight="1" x14ac:dyDescent="0.3">
      <c r="A185" s="26"/>
      <c r="B185" s="19" t="s">
        <v>13</v>
      </c>
      <c r="C185" s="26">
        <f>C180+C181+C182+C183+250+10</f>
        <v>760</v>
      </c>
      <c r="D185" s="10">
        <f>D184+D183+D182+D181+D180+D179</f>
        <v>21.86</v>
      </c>
      <c r="E185" s="10">
        <f t="shared" ref="E185:G185" si="25">E184+E183+E182+E181+E180+E179</f>
        <v>23.060000000000002</v>
      </c>
      <c r="F185" s="10">
        <f t="shared" si="25"/>
        <v>100.7</v>
      </c>
      <c r="G185" s="10">
        <f t="shared" si="25"/>
        <v>708</v>
      </c>
      <c r="H185" s="11"/>
    </row>
    <row r="186" spans="1:8" s="6" customFormat="1" ht="15" customHeight="1" x14ac:dyDescent="0.3">
      <c r="A186" s="36" t="s">
        <v>19</v>
      </c>
      <c r="B186" s="18" t="s">
        <v>55</v>
      </c>
      <c r="C186" s="27">
        <v>200</v>
      </c>
      <c r="D186" s="8"/>
      <c r="E186" s="8"/>
      <c r="F186" s="8">
        <v>20</v>
      </c>
      <c r="G186" s="8">
        <v>90</v>
      </c>
      <c r="H186" s="9"/>
    </row>
    <row r="187" spans="1:8" s="6" customFormat="1" ht="15" customHeight="1" x14ac:dyDescent="0.3">
      <c r="A187" s="36"/>
      <c r="B187" s="18" t="s">
        <v>112</v>
      </c>
      <c r="C187" s="27">
        <v>100</v>
      </c>
      <c r="D187" s="8">
        <v>7.2</v>
      </c>
      <c r="E187" s="8">
        <v>8.85</v>
      </c>
      <c r="F187" s="8">
        <v>6.07</v>
      </c>
      <c r="G187" s="8">
        <v>133.27000000000001</v>
      </c>
      <c r="H187" s="9"/>
    </row>
    <row r="188" spans="1:8" s="6" customFormat="1" x14ac:dyDescent="0.3">
      <c r="A188" s="26"/>
      <c r="B188" s="19" t="s">
        <v>20</v>
      </c>
      <c r="C188" s="26">
        <f>C187+C186</f>
        <v>300</v>
      </c>
      <c r="D188" s="30">
        <f t="shared" ref="D188:G188" si="26">D187+D186</f>
        <v>7.2</v>
      </c>
      <c r="E188" s="30">
        <f t="shared" si="26"/>
        <v>8.85</v>
      </c>
      <c r="F188" s="30">
        <f t="shared" si="26"/>
        <v>26.07</v>
      </c>
      <c r="G188" s="30">
        <f t="shared" si="26"/>
        <v>223.27</v>
      </c>
      <c r="H188" s="9"/>
    </row>
    <row r="189" spans="1:8" s="6" customFormat="1" ht="15.75" customHeight="1" x14ac:dyDescent="0.3">
      <c r="A189" s="36" t="s">
        <v>29</v>
      </c>
      <c r="B189" s="36"/>
      <c r="C189" s="26">
        <f>C188+C185+C178</f>
        <v>1600</v>
      </c>
      <c r="D189" s="10">
        <f>D188+D185+D178</f>
        <v>56.534999999999997</v>
      </c>
      <c r="E189" s="10">
        <f>E188+E185+E178</f>
        <v>56.965000000000003</v>
      </c>
      <c r="F189" s="10">
        <f>F188+F185+F178</f>
        <v>202.60500000000002</v>
      </c>
      <c r="G189" s="10">
        <f>G188+G185+G178</f>
        <v>1568.3249999999998</v>
      </c>
      <c r="H189" s="27"/>
    </row>
    <row r="191" spans="1:8" s="6" customFormat="1" ht="25.2" customHeight="1" x14ac:dyDescent="0.3">
      <c r="A191" s="27" t="s">
        <v>0</v>
      </c>
      <c r="B191" s="15" t="s">
        <v>1</v>
      </c>
      <c r="C191" s="27" t="s">
        <v>2</v>
      </c>
      <c r="D191" s="38" t="s">
        <v>3</v>
      </c>
      <c r="E191" s="38"/>
      <c r="F191" s="38"/>
      <c r="G191" s="38" t="s">
        <v>11</v>
      </c>
      <c r="H191" s="27" t="s">
        <v>4</v>
      </c>
    </row>
    <row r="192" spans="1:8" s="6" customFormat="1" ht="18.75" customHeight="1" x14ac:dyDescent="0.3">
      <c r="A192" s="27"/>
      <c r="B192" s="18"/>
      <c r="C192" s="27"/>
      <c r="D192" s="27" t="s">
        <v>5</v>
      </c>
      <c r="E192" s="27" t="s">
        <v>6</v>
      </c>
      <c r="F192" s="27" t="s">
        <v>7</v>
      </c>
      <c r="G192" s="38"/>
      <c r="H192" s="27"/>
    </row>
    <row r="193" spans="1:8" s="6" customFormat="1" ht="15.75" customHeight="1" x14ac:dyDescent="0.3">
      <c r="A193" s="36" t="s">
        <v>47</v>
      </c>
      <c r="B193" s="36"/>
      <c r="C193" s="27"/>
      <c r="D193" s="5"/>
      <c r="E193" s="5"/>
      <c r="F193" s="5"/>
      <c r="G193" s="5"/>
      <c r="H193" s="5"/>
    </row>
    <row r="194" spans="1:8" s="6" customFormat="1" ht="15" customHeight="1" x14ac:dyDescent="0.3">
      <c r="A194" s="36" t="s">
        <v>9</v>
      </c>
      <c r="B194" s="18" t="s">
        <v>31</v>
      </c>
      <c r="C194" s="27" t="s">
        <v>32</v>
      </c>
      <c r="D194" s="7">
        <v>15.09</v>
      </c>
      <c r="E194" s="7">
        <v>26.22</v>
      </c>
      <c r="F194" s="7">
        <v>4.74</v>
      </c>
      <c r="G194" s="8">
        <v>320.01</v>
      </c>
      <c r="H194" s="9" t="s">
        <v>81</v>
      </c>
    </row>
    <row r="195" spans="1:8" s="6" customFormat="1" ht="15" customHeight="1" x14ac:dyDescent="0.3">
      <c r="A195" s="36"/>
      <c r="B195" s="18" t="s">
        <v>50</v>
      </c>
      <c r="C195" s="27">
        <v>200</v>
      </c>
      <c r="D195" s="13">
        <v>0.06</v>
      </c>
      <c r="E195" s="7">
        <v>0.02</v>
      </c>
      <c r="F195" s="8">
        <v>5.41</v>
      </c>
      <c r="G195" s="8">
        <v>22.11</v>
      </c>
      <c r="H195" s="9" t="s">
        <v>90</v>
      </c>
    </row>
    <row r="196" spans="1:8" s="6" customFormat="1" ht="15" customHeight="1" x14ac:dyDescent="0.3">
      <c r="A196" s="36"/>
      <c r="B196" s="18" t="s">
        <v>14</v>
      </c>
      <c r="C196" s="27">
        <v>15</v>
      </c>
      <c r="D196" s="8">
        <v>1.4999999999999999E-2</v>
      </c>
      <c r="E196" s="8">
        <v>12.45</v>
      </c>
      <c r="F196" s="8">
        <v>0.09</v>
      </c>
      <c r="G196" s="8">
        <v>115.5</v>
      </c>
      <c r="H196" s="9" t="s">
        <v>77</v>
      </c>
    </row>
    <row r="197" spans="1:8" s="6" customFormat="1" ht="15" customHeight="1" x14ac:dyDescent="0.3">
      <c r="A197" s="36"/>
      <c r="B197" s="18" t="s">
        <v>25</v>
      </c>
      <c r="C197" s="27">
        <v>15</v>
      </c>
      <c r="D197" s="7">
        <v>3.79</v>
      </c>
      <c r="E197" s="7">
        <v>3.79</v>
      </c>
      <c r="F197" s="7"/>
      <c r="G197" s="8">
        <v>67.5</v>
      </c>
      <c r="H197" s="9" t="s">
        <v>75</v>
      </c>
    </row>
    <row r="198" spans="1:8" s="6" customFormat="1" ht="15" customHeight="1" x14ac:dyDescent="0.3">
      <c r="A198" s="36"/>
      <c r="B198" s="18" t="s">
        <v>15</v>
      </c>
      <c r="C198" s="27">
        <v>60</v>
      </c>
      <c r="D198" s="22">
        <v>4.3600000000000003</v>
      </c>
      <c r="E198" s="23">
        <v>2.78</v>
      </c>
      <c r="F198" s="24">
        <v>27</v>
      </c>
      <c r="G198" s="25">
        <v>151.80000000000001</v>
      </c>
      <c r="H198" s="9"/>
    </row>
    <row r="199" spans="1:8" s="6" customFormat="1" ht="15" customHeight="1" x14ac:dyDescent="0.3">
      <c r="A199" s="36"/>
      <c r="B199" s="18" t="s">
        <v>56</v>
      </c>
      <c r="C199" s="27">
        <v>30</v>
      </c>
      <c r="D199" s="23">
        <v>0.495</v>
      </c>
      <c r="E199" s="23">
        <v>0.63</v>
      </c>
      <c r="F199" s="23">
        <v>5.43</v>
      </c>
      <c r="G199" s="23">
        <v>29.324999999999999</v>
      </c>
      <c r="H199" s="9"/>
    </row>
    <row r="200" spans="1:8" s="6" customFormat="1" ht="15" customHeight="1" x14ac:dyDescent="0.3">
      <c r="A200" s="36"/>
      <c r="B200" s="18"/>
      <c r="C200" s="27"/>
      <c r="D200" s="8"/>
      <c r="E200" s="8"/>
      <c r="F200" s="8"/>
      <c r="G200" s="8"/>
      <c r="H200" s="9"/>
    </row>
    <row r="201" spans="1:8" s="12" customFormat="1" ht="15" customHeight="1" x14ac:dyDescent="0.3">
      <c r="A201" s="26"/>
      <c r="B201" s="19" t="s">
        <v>12</v>
      </c>
      <c r="C201" s="26">
        <f>C195+C196+C197+C198+C199+150+30</f>
        <v>500</v>
      </c>
      <c r="D201" s="10">
        <f>D199+D198+D197+D196+D195+D194</f>
        <v>23.810000000000002</v>
      </c>
      <c r="E201" s="10">
        <f t="shared" ref="E201:G201" si="27">E199+E198+E197+E196+E195+E194</f>
        <v>45.89</v>
      </c>
      <c r="F201" s="10">
        <f t="shared" si="27"/>
        <v>42.670000000000009</v>
      </c>
      <c r="G201" s="10">
        <f t="shared" si="27"/>
        <v>706.245</v>
      </c>
      <c r="H201" s="11"/>
    </row>
    <row r="202" spans="1:8" s="6" customFormat="1" x14ac:dyDescent="0.3">
      <c r="A202" s="36" t="s">
        <v>10</v>
      </c>
      <c r="B202" s="18" t="s">
        <v>57</v>
      </c>
      <c r="C202" s="27" t="s">
        <v>52</v>
      </c>
      <c r="D202" s="5">
        <v>3</v>
      </c>
      <c r="E202" s="5">
        <v>4.5</v>
      </c>
      <c r="F202" s="5">
        <v>20.100000000000001</v>
      </c>
      <c r="G202" s="5">
        <v>135</v>
      </c>
      <c r="H202" s="9" t="s">
        <v>78</v>
      </c>
    </row>
    <row r="203" spans="1:8" s="6" customFormat="1" ht="15" customHeight="1" x14ac:dyDescent="0.3">
      <c r="A203" s="36"/>
      <c r="B203" s="18" t="s">
        <v>37</v>
      </c>
      <c r="C203" s="27" t="s">
        <v>38</v>
      </c>
      <c r="D203" s="7">
        <v>16.8</v>
      </c>
      <c r="E203" s="7">
        <v>18.47</v>
      </c>
      <c r="F203" s="7">
        <v>37.76</v>
      </c>
      <c r="G203" s="7">
        <v>334.1</v>
      </c>
      <c r="H203" s="9" t="s">
        <v>89</v>
      </c>
    </row>
    <row r="204" spans="1:8" s="6" customFormat="1" ht="15" customHeight="1" x14ac:dyDescent="0.3">
      <c r="A204" s="36"/>
      <c r="B204" s="18" t="s">
        <v>54</v>
      </c>
      <c r="C204" s="27">
        <v>50</v>
      </c>
      <c r="D204" s="24">
        <v>3.4</v>
      </c>
      <c r="E204" s="24">
        <v>0.6</v>
      </c>
      <c r="F204" s="24">
        <v>20</v>
      </c>
      <c r="G204" s="24">
        <v>97.5</v>
      </c>
      <c r="H204" s="9"/>
    </row>
    <row r="205" spans="1:8" s="6" customFormat="1" ht="15" customHeight="1" x14ac:dyDescent="0.3">
      <c r="A205" s="36"/>
      <c r="B205" s="18" t="s">
        <v>18</v>
      </c>
      <c r="C205" s="27">
        <v>200</v>
      </c>
      <c r="D205" s="8">
        <v>0.5</v>
      </c>
      <c r="E205" s="8">
        <v>0</v>
      </c>
      <c r="F205" s="8">
        <v>21.14</v>
      </c>
      <c r="G205" s="8">
        <v>86.6</v>
      </c>
      <c r="H205" s="9" t="s">
        <v>103</v>
      </c>
    </row>
    <row r="206" spans="1:8" s="6" customFormat="1" ht="15" customHeight="1" x14ac:dyDescent="0.3">
      <c r="A206" s="36"/>
      <c r="B206" s="18"/>
      <c r="C206" s="27"/>
      <c r="D206" s="8"/>
      <c r="E206" s="8"/>
      <c r="F206" s="8"/>
      <c r="G206" s="8"/>
      <c r="H206" s="9"/>
    </row>
    <row r="207" spans="1:8" s="12" customFormat="1" ht="15" customHeight="1" x14ac:dyDescent="0.3">
      <c r="A207" s="26"/>
      <c r="B207" s="19" t="s">
        <v>13</v>
      </c>
      <c r="C207" s="26">
        <f>260+250+C204+C205</f>
        <v>760</v>
      </c>
      <c r="D207" s="10">
        <f>D205+D204+D203+D202</f>
        <v>23.7</v>
      </c>
      <c r="E207" s="10">
        <f t="shared" ref="E207:G207" si="28">E205+E204+E203+E202</f>
        <v>23.57</v>
      </c>
      <c r="F207" s="10">
        <f t="shared" si="28"/>
        <v>99</v>
      </c>
      <c r="G207" s="10">
        <f t="shared" si="28"/>
        <v>653.20000000000005</v>
      </c>
      <c r="H207" s="11"/>
    </row>
    <row r="208" spans="1:8" s="6" customFormat="1" ht="15" customHeight="1" x14ac:dyDescent="0.3">
      <c r="A208" s="36" t="s">
        <v>19</v>
      </c>
      <c r="B208" s="18" t="s">
        <v>55</v>
      </c>
      <c r="C208" s="27">
        <v>200</v>
      </c>
      <c r="D208" s="8"/>
      <c r="E208" s="8"/>
      <c r="F208" s="8">
        <v>20</v>
      </c>
      <c r="G208" s="8">
        <v>90</v>
      </c>
      <c r="H208" s="9"/>
    </row>
    <row r="209" spans="1:8" s="6" customFormat="1" ht="15.6" x14ac:dyDescent="0.3">
      <c r="A209" s="36"/>
      <c r="B209" s="18" t="s">
        <v>58</v>
      </c>
      <c r="C209" s="27">
        <v>100</v>
      </c>
      <c r="D209" s="23">
        <f>0.61/2</f>
        <v>0.30499999999999999</v>
      </c>
      <c r="E209" s="23">
        <f>0.61/2</f>
        <v>0.30499999999999999</v>
      </c>
      <c r="F209" s="23">
        <f>15.07/2</f>
        <v>7.5350000000000001</v>
      </c>
      <c r="G209" s="23">
        <f>67.69/2</f>
        <v>33.844999999999999</v>
      </c>
      <c r="H209" s="9"/>
    </row>
    <row r="210" spans="1:8" s="6" customFormat="1" x14ac:dyDescent="0.3">
      <c r="A210" s="26"/>
      <c r="B210" s="19" t="s">
        <v>20</v>
      </c>
      <c r="C210" s="26">
        <f>C209+C208</f>
        <v>300</v>
      </c>
      <c r="D210" s="30">
        <f t="shared" ref="D210:G210" si="29">D209+D208</f>
        <v>0.30499999999999999</v>
      </c>
      <c r="E210" s="30">
        <f t="shared" si="29"/>
        <v>0.30499999999999999</v>
      </c>
      <c r="F210" s="30">
        <f t="shared" si="29"/>
        <v>27.535</v>
      </c>
      <c r="G210" s="30">
        <f t="shared" si="29"/>
        <v>123.845</v>
      </c>
      <c r="H210" s="9"/>
    </row>
    <row r="211" spans="1:8" s="6" customFormat="1" ht="15.75" customHeight="1" x14ac:dyDescent="0.3">
      <c r="A211" s="36" t="s">
        <v>29</v>
      </c>
      <c r="B211" s="36"/>
      <c r="C211" s="26">
        <f>C210+C207+C201</f>
        <v>1560</v>
      </c>
      <c r="D211" s="10">
        <f>D210+D207+D201</f>
        <v>47.814999999999998</v>
      </c>
      <c r="E211" s="10">
        <f>E210+E207+E201</f>
        <v>69.765000000000001</v>
      </c>
      <c r="F211" s="10">
        <f>F210+F207+F201</f>
        <v>169.20500000000001</v>
      </c>
      <c r="G211" s="10">
        <f>G210+G207+G201</f>
        <v>1483.29</v>
      </c>
      <c r="H211" s="27"/>
    </row>
    <row r="213" spans="1:8" s="6" customFormat="1" ht="25.2" customHeight="1" x14ac:dyDescent="0.3">
      <c r="A213" s="27" t="s">
        <v>0</v>
      </c>
      <c r="B213" s="15" t="s">
        <v>1</v>
      </c>
      <c r="C213" s="27" t="s">
        <v>2</v>
      </c>
      <c r="D213" s="38" t="s">
        <v>3</v>
      </c>
      <c r="E213" s="38"/>
      <c r="F213" s="38"/>
      <c r="G213" s="38" t="s">
        <v>11</v>
      </c>
      <c r="H213" s="27" t="s">
        <v>4</v>
      </c>
    </row>
    <row r="214" spans="1:8" s="6" customFormat="1" ht="18.75" customHeight="1" x14ac:dyDescent="0.3">
      <c r="A214" s="27"/>
      <c r="B214" s="18"/>
      <c r="C214" s="27"/>
      <c r="D214" s="27" t="s">
        <v>5</v>
      </c>
      <c r="E214" s="27" t="s">
        <v>6</v>
      </c>
      <c r="F214" s="27" t="s">
        <v>7</v>
      </c>
      <c r="G214" s="38"/>
      <c r="H214" s="27"/>
    </row>
    <row r="215" spans="1:8" s="6" customFormat="1" ht="15.75" customHeight="1" x14ac:dyDescent="0.3">
      <c r="A215" s="36" t="s">
        <v>48</v>
      </c>
      <c r="B215" s="36"/>
      <c r="C215" s="27"/>
      <c r="D215" s="5"/>
      <c r="E215" s="5"/>
      <c r="F215" s="5"/>
      <c r="G215" s="5"/>
      <c r="H215" s="5"/>
    </row>
    <row r="216" spans="1:8" s="6" customFormat="1" ht="15" customHeight="1" x14ac:dyDescent="0.3">
      <c r="A216" s="36" t="s">
        <v>9</v>
      </c>
      <c r="B216" s="18" t="s">
        <v>22</v>
      </c>
      <c r="C216" s="27">
        <v>100</v>
      </c>
      <c r="D216" s="7">
        <v>15.9</v>
      </c>
      <c r="E216" s="7">
        <v>14.4</v>
      </c>
      <c r="F216" s="7">
        <v>16</v>
      </c>
      <c r="G216" s="7">
        <v>261</v>
      </c>
      <c r="H216" s="9" t="s">
        <v>71</v>
      </c>
    </row>
    <row r="217" spans="1:8" s="6" customFormat="1" ht="15" customHeight="1" x14ac:dyDescent="0.3">
      <c r="A217" s="36"/>
      <c r="B217" s="18" t="s">
        <v>17</v>
      </c>
      <c r="C217" s="27">
        <v>150</v>
      </c>
      <c r="D217" s="7">
        <v>7.53</v>
      </c>
      <c r="E217" s="7">
        <v>8.49</v>
      </c>
      <c r="F217" s="7">
        <v>30.93</v>
      </c>
      <c r="G217" s="7">
        <v>230.25</v>
      </c>
      <c r="H217" s="9" t="s">
        <v>99</v>
      </c>
    </row>
    <row r="218" spans="1:8" s="6" customFormat="1" ht="15" customHeight="1" x14ac:dyDescent="0.3">
      <c r="A218" s="36"/>
      <c r="B218" s="18" t="s">
        <v>50</v>
      </c>
      <c r="C218" s="27">
        <v>200</v>
      </c>
      <c r="D218" s="13">
        <v>0.06</v>
      </c>
      <c r="E218" s="7">
        <v>0.02</v>
      </c>
      <c r="F218" s="8">
        <v>5.41</v>
      </c>
      <c r="G218" s="8">
        <v>22.11</v>
      </c>
      <c r="H218" s="9" t="s">
        <v>90</v>
      </c>
    </row>
    <row r="219" spans="1:8" s="6" customFormat="1" ht="15" customHeight="1" x14ac:dyDescent="0.3">
      <c r="A219" s="36"/>
      <c r="B219" s="18" t="s">
        <v>15</v>
      </c>
      <c r="C219" s="27">
        <v>60</v>
      </c>
      <c r="D219" s="22">
        <v>4.3600000000000003</v>
      </c>
      <c r="E219" s="23">
        <v>2.78</v>
      </c>
      <c r="F219" s="24">
        <v>27</v>
      </c>
      <c r="G219" s="25">
        <v>151.80000000000001</v>
      </c>
      <c r="H219" s="9"/>
    </row>
    <row r="220" spans="1:8" s="6" customFormat="1" ht="15" customHeight="1" x14ac:dyDescent="0.3">
      <c r="A220" s="36"/>
      <c r="B220" s="18"/>
      <c r="C220" s="27"/>
      <c r="D220" s="8"/>
      <c r="E220" s="8"/>
      <c r="F220" s="8"/>
      <c r="G220" s="8"/>
      <c r="H220" s="9"/>
    </row>
    <row r="221" spans="1:8" s="12" customFormat="1" ht="15" customHeight="1" x14ac:dyDescent="0.3">
      <c r="A221" s="26"/>
      <c r="B221" s="19" t="s">
        <v>12</v>
      </c>
      <c r="C221" s="26">
        <f>SUM(C216:C220)</f>
        <v>510</v>
      </c>
      <c r="D221" s="10">
        <f>D220+D219+D218+D217+D216</f>
        <v>27.85</v>
      </c>
      <c r="E221" s="10">
        <f t="shared" ref="E221:G221" si="30">E220+E219+E218+E217+E216</f>
        <v>25.689999999999998</v>
      </c>
      <c r="F221" s="10">
        <f t="shared" si="30"/>
        <v>79.34</v>
      </c>
      <c r="G221" s="10">
        <f t="shared" si="30"/>
        <v>665.16000000000008</v>
      </c>
      <c r="H221" s="11"/>
    </row>
    <row r="222" spans="1:8" s="6" customFormat="1" x14ac:dyDescent="0.3">
      <c r="A222" s="36" t="s">
        <v>10</v>
      </c>
      <c r="B222" s="18" t="s">
        <v>51</v>
      </c>
      <c r="C222" s="27" t="s">
        <v>52</v>
      </c>
      <c r="D222" s="5">
        <v>2.2000000000000002</v>
      </c>
      <c r="E222" s="5">
        <v>5.96</v>
      </c>
      <c r="F222" s="5">
        <v>10.28</v>
      </c>
      <c r="G222" s="5">
        <v>105</v>
      </c>
      <c r="H222" s="9" t="s">
        <v>70</v>
      </c>
    </row>
    <row r="223" spans="1:8" s="6" customFormat="1" ht="15" customHeight="1" x14ac:dyDescent="0.3">
      <c r="A223" s="36"/>
      <c r="B223" s="18" t="s">
        <v>27</v>
      </c>
      <c r="C223" s="27" t="s">
        <v>62</v>
      </c>
      <c r="D223" s="7">
        <v>19.91</v>
      </c>
      <c r="E223" s="7">
        <v>5.97</v>
      </c>
      <c r="F223" s="7">
        <v>7.45</v>
      </c>
      <c r="G223" s="7">
        <v>211</v>
      </c>
      <c r="H223" s="9" t="s">
        <v>108</v>
      </c>
    </row>
    <row r="224" spans="1:8" s="6" customFormat="1" ht="15" customHeight="1" x14ac:dyDescent="0.3">
      <c r="A224" s="36"/>
      <c r="B224" s="18" t="s">
        <v>33</v>
      </c>
      <c r="C224" s="27">
        <v>150</v>
      </c>
      <c r="D224" s="7">
        <v>5.25</v>
      </c>
      <c r="E224" s="7">
        <v>12.37</v>
      </c>
      <c r="F224" s="7">
        <v>35.29</v>
      </c>
      <c r="G224" s="8">
        <v>278.25</v>
      </c>
      <c r="H224" s="9" t="s">
        <v>69</v>
      </c>
    </row>
    <row r="225" spans="1:8" s="6" customFormat="1" ht="15" customHeight="1" x14ac:dyDescent="0.3">
      <c r="A225" s="36"/>
      <c r="B225" s="18" t="s">
        <v>28</v>
      </c>
      <c r="C225" s="27">
        <v>200</v>
      </c>
      <c r="D225" s="8">
        <v>0.11</v>
      </c>
      <c r="E225" s="8">
        <v>0.11</v>
      </c>
      <c r="F225" s="8">
        <v>30.22</v>
      </c>
      <c r="G225" s="8">
        <v>98.55</v>
      </c>
      <c r="H225" s="9" t="s">
        <v>101</v>
      </c>
    </row>
    <row r="226" spans="1:8" s="6" customFormat="1" ht="15" customHeight="1" x14ac:dyDescent="0.3">
      <c r="A226" s="36"/>
      <c r="B226" s="18" t="s">
        <v>54</v>
      </c>
      <c r="C226" s="27">
        <v>50</v>
      </c>
      <c r="D226" s="24">
        <v>3.4</v>
      </c>
      <c r="E226" s="24">
        <v>0.6</v>
      </c>
      <c r="F226" s="24">
        <v>20</v>
      </c>
      <c r="G226" s="24">
        <v>97.5</v>
      </c>
      <c r="H226" s="9"/>
    </row>
    <row r="227" spans="1:8" s="6" customFormat="1" ht="15" customHeight="1" x14ac:dyDescent="0.3">
      <c r="A227" s="36"/>
      <c r="B227" s="18"/>
      <c r="C227" s="27"/>
      <c r="D227" s="8"/>
      <c r="E227" s="8"/>
      <c r="F227" s="8"/>
      <c r="G227" s="8"/>
      <c r="H227" s="9"/>
    </row>
    <row r="228" spans="1:8" s="12" customFormat="1" ht="15" customHeight="1" x14ac:dyDescent="0.3">
      <c r="A228" s="26"/>
      <c r="B228" s="19" t="s">
        <v>13</v>
      </c>
      <c r="C228" s="26">
        <f>C226+C225+C224+100+260</f>
        <v>760</v>
      </c>
      <c r="D228" s="10">
        <f>D227+D226+D225+D224+D223+D222</f>
        <v>30.87</v>
      </c>
      <c r="E228" s="10">
        <f t="shared" ref="E228:G228" si="31">E227+E226+E225+E224+E223+E222</f>
        <v>25.009999999999998</v>
      </c>
      <c r="F228" s="10">
        <f t="shared" si="31"/>
        <v>103.24</v>
      </c>
      <c r="G228" s="10">
        <f t="shared" si="31"/>
        <v>790.3</v>
      </c>
      <c r="H228" s="11"/>
    </row>
    <row r="229" spans="1:8" s="6" customFormat="1" ht="15" customHeight="1" x14ac:dyDescent="0.3">
      <c r="A229" s="36" t="s">
        <v>19</v>
      </c>
      <c r="B229" s="18" t="s">
        <v>55</v>
      </c>
      <c r="C229" s="27">
        <v>200</v>
      </c>
      <c r="D229" s="8"/>
      <c r="E229" s="8"/>
      <c r="F229" s="8">
        <v>20</v>
      </c>
      <c r="G229" s="8">
        <v>90</v>
      </c>
      <c r="H229" s="9"/>
    </row>
    <row r="230" spans="1:8" s="6" customFormat="1" ht="15" customHeight="1" x14ac:dyDescent="0.3">
      <c r="A230" s="36"/>
      <c r="B230" s="18" t="s">
        <v>111</v>
      </c>
      <c r="C230" s="27">
        <v>100</v>
      </c>
      <c r="D230" s="8">
        <v>9.1</v>
      </c>
      <c r="E230" s="8">
        <v>16.7</v>
      </c>
      <c r="F230" s="8">
        <v>18.899999999999999</v>
      </c>
      <c r="G230" s="8">
        <v>267.7</v>
      </c>
      <c r="H230" s="9"/>
    </row>
    <row r="231" spans="1:8" s="6" customFormat="1" x14ac:dyDescent="0.3">
      <c r="A231" s="26"/>
      <c r="B231" s="19" t="s">
        <v>20</v>
      </c>
      <c r="C231" s="26">
        <f>C230+C229</f>
        <v>300</v>
      </c>
      <c r="D231" s="30">
        <f t="shared" ref="D231:G231" si="32">D230+D229</f>
        <v>9.1</v>
      </c>
      <c r="E231" s="30">
        <f t="shared" si="32"/>
        <v>16.7</v>
      </c>
      <c r="F231" s="30">
        <f t="shared" si="32"/>
        <v>38.9</v>
      </c>
      <c r="G231" s="30">
        <f t="shared" si="32"/>
        <v>357.7</v>
      </c>
      <c r="H231" s="9"/>
    </row>
    <row r="232" spans="1:8" s="6" customFormat="1" ht="15.75" customHeight="1" x14ac:dyDescent="0.3">
      <c r="A232" s="36" t="s">
        <v>29</v>
      </c>
      <c r="B232" s="36"/>
      <c r="C232" s="26">
        <f>C231+C228+C221</f>
        <v>1570</v>
      </c>
      <c r="D232" s="10">
        <f>D231+D228+D221</f>
        <v>67.819999999999993</v>
      </c>
      <c r="E232" s="10">
        <f>E231+E228+E221</f>
        <v>67.399999999999991</v>
      </c>
      <c r="F232" s="10">
        <f>F231+F228+F221</f>
        <v>221.48</v>
      </c>
      <c r="G232" s="10">
        <f>G231+G228+G221</f>
        <v>1813.16</v>
      </c>
      <c r="H232" s="27"/>
    </row>
    <row r="234" spans="1:8" s="6" customFormat="1" ht="25.2" customHeight="1" x14ac:dyDescent="0.3">
      <c r="A234" s="27" t="s">
        <v>0</v>
      </c>
      <c r="B234" s="15" t="s">
        <v>1</v>
      </c>
      <c r="C234" s="27" t="s">
        <v>2</v>
      </c>
      <c r="D234" s="38" t="s">
        <v>3</v>
      </c>
      <c r="E234" s="38"/>
      <c r="F234" s="38"/>
      <c r="G234" s="38" t="s">
        <v>11</v>
      </c>
      <c r="H234" s="27" t="s">
        <v>4</v>
      </c>
    </row>
    <row r="235" spans="1:8" s="6" customFormat="1" ht="18.75" customHeight="1" x14ac:dyDescent="0.3">
      <c r="A235" s="27"/>
      <c r="B235" s="18"/>
      <c r="C235" s="27"/>
      <c r="D235" s="27" t="s">
        <v>5</v>
      </c>
      <c r="E235" s="27" t="s">
        <v>6</v>
      </c>
      <c r="F235" s="27" t="s">
        <v>7</v>
      </c>
      <c r="G235" s="38"/>
      <c r="H235" s="27"/>
    </row>
    <row r="236" spans="1:8" s="6" customFormat="1" ht="15.75" customHeight="1" x14ac:dyDescent="0.3">
      <c r="A236" s="36" t="s">
        <v>40</v>
      </c>
      <c r="B236" s="36"/>
      <c r="C236" s="27"/>
      <c r="D236" s="5"/>
      <c r="E236" s="5"/>
      <c r="F236" s="5"/>
      <c r="G236" s="5"/>
      <c r="H236" s="5"/>
    </row>
    <row r="237" spans="1:8" s="6" customFormat="1" ht="15" customHeight="1" x14ac:dyDescent="0.3">
      <c r="A237" s="36" t="s">
        <v>9</v>
      </c>
      <c r="B237" s="18" t="s">
        <v>39</v>
      </c>
      <c r="C237" s="27">
        <v>100</v>
      </c>
      <c r="D237" s="7">
        <v>13.6</v>
      </c>
      <c r="E237" s="7">
        <v>13.6</v>
      </c>
      <c r="F237" s="7">
        <v>3.9</v>
      </c>
      <c r="G237" s="8">
        <v>195</v>
      </c>
      <c r="H237" s="9" t="s">
        <v>83</v>
      </c>
    </row>
    <row r="238" spans="1:8" s="6" customFormat="1" ht="15" customHeight="1" x14ac:dyDescent="0.3">
      <c r="A238" s="36"/>
      <c r="B238" s="18" t="s">
        <v>26</v>
      </c>
      <c r="C238" s="27">
        <v>150</v>
      </c>
      <c r="D238" s="7">
        <v>3.6</v>
      </c>
      <c r="E238" s="7">
        <v>12.22</v>
      </c>
      <c r="F238" s="7">
        <v>36.79</v>
      </c>
      <c r="G238" s="8">
        <v>276.75</v>
      </c>
      <c r="H238" s="9" t="s">
        <v>73</v>
      </c>
    </row>
    <row r="239" spans="1:8" s="6" customFormat="1" ht="15" customHeight="1" x14ac:dyDescent="0.3">
      <c r="A239" s="36"/>
      <c r="B239" s="18" t="s">
        <v>64</v>
      </c>
      <c r="C239" s="27" t="s">
        <v>65</v>
      </c>
      <c r="D239" s="14">
        <v>0.06</v>
      </c>
      <c r="E239" s="8">
        <v>2E-3</v>
      </c>
      <c r="F239" s="8">
        <v>5.41</v>
      </c>
      <c r="G239" s="8">
        <v>25.02</v>
      </c>
      <c r="H239" s="9" t="s">
        <v>91</v>
      </c>
    </row>
    <row r="240" spans="1:8" s="6" customFormat="1" ht="15" customHeight="1" x14ac:dyDescent="0.3">
      <c r="A240" s="36"/>
      <c r="B240" s="18" t="s">
        <v>15</v>
      </c>
      <c r="C240" s="27">
        <v>60</v>
      </c>
      <c r="D240" s="22">
        <v>4.3600000000000003</v>
      </c>
      <c r="E240" s="23">
        <v>2.78</v>
      </c>
      <c r="F240" s="24">
        <v>27</v>
      </c>
      <c r="G240" s="25">
        <v>151.80000000000001</v>
      </c>
      <c r="H240" s="9"/>
    </row>
    <row r="241" spans="1:8" s="6" customFormat="1" ht="15" customHeight="1" x14ac:dyDescent="0.3">
      <c r="A241" s="36"/>
      <c r="B241" s="18"/>
      <c r="C241" s="27"/>
      <c r="D241" s="8"/>
      <c r="E241" s="8"/>
      <c r="F241" s="8"/>
      <c r="G241" s="8"/>
      <c r="H241" s="9"/>
    </row>
    <row r="242" spans="1:8" s="12" customFormat="1" ht="15" customHeight="1" x14ac:dyDescent="0.3">
      <c r="A242" s="26"/>
      <c r="B242" s="19" t="s">
        <v>12</v>
      </c>
      <c r="C242" s="26">
        <f>C240+C238+C237+205</f>
        <v>515</v>
      </c>
      <c r="D242" s="10">
        <f>D241+D240+D239+D238+D237</f>
        <v>21.619999999999997</v>
      </c>
      <c r="E242" s="10">
        <f t="shared" ref="E242:G242" si="33">E241+E240+E239+E238+E237</f>
        <v>28.602</v>
      </c>
      <c r="F242" s="10">
        <f t="shared" si="33"/>
        <v>73.099999999999994</v>
      </c>
      <c r="G242" s="10">
        <f t="shared" si="33"/>
        <v>648.57000000000005</v>
      </c>
      <c r="H242" s="11"/>
    </row>
    <row r="243" spans="1:8" s="6" customFormat="1" x14ac:dyDescent="0.3">
      <c r="A243" s="36" t="s">
        <v>10</v>
      </c>
      <c r="B243" s="18" t="s">
        <v>95</v>
      </c>
      <c r="C243" s="27" t="s">
        <v>96</v>
      </c>
      <c r="D243" s="5">
        <v>3</v>
      </c>
      <c r="E243" s="5">
        <v>5.75</v>
      </c>
      <c r="F243" s="5">
        <v>24.12</v>
      </c>
      <c r="G243" s="5">
        <v>165</v>
      </c>
      <c r="H243" s="9" t="s">
        <v>109</v>
      </c>
    </row>
    <row r="244" spans="1:8" s="6" customFormat="1" ht="15" customHeight="1" x14ac:dyDescent="0.3">
      <c r="A244" s="36"/>
      <c r="B244" s="18" t="s">
        <v>21</v>
      </c>
      <c r="C244" s="27">
        <v>150</v>
      </c>
      <c r="D244" s="8">
        <v>3.15</v>
      </c>
      <c r="E244" s="8">
        <v>6.75</v>
      </c>
      <c r="F244" s="8">
        <v>21.9</v>
      </c>
      <c r="G244" s="8">
        <v>192.95</v>
      </c>
      <c r="H244" s="9" t="s">
        <v>72</v>
      </c>
    </row>
    <row r="245" spans="1:8" s="6" customFormat="1" ht="15" customHeight="1" x14ac:dyDescent="0.3">
      <c r="A245" s="36"/>
      <c r="B245" s="18" t="s">
        <v>34</v>
      </c>
      <c r="C245" s="27">
        <v>100</v>
      </c>
      <c r="D245" s="7">
        <v>13</v>
      </c>
      <c r="E245" s="7">
        <v>8.8000000000000007</v>
      </c>
      <c r="F245" s="7">
        <v>15.2</v>
      </c>
      <c r="G245" s="8">
        <v>196</v>
      </c>
      <c r="H245" s="9" t="s">
        <v>84</v>
      </c>
    </row>
    <row r="246" spans="1:8" s="6" customFormat="1" ht="15" customHeight="1" x14ac:dyDescent="0.3">
      <c r="A246" s="36"/>
      <c r="B246" s="18" t="s">
        <v>18</v>
      </c>
      <c r="C246" s="27">
        <v>200</v>
      </c>
      <c r="D246" s="8">
        <v>0.5</v>
      </c>
      <c r="E246" s="8">
        <v>0</v>
      </c>
      <c r="F246" s="8">
        <v>21.14</v>
      </c>
      <c r="G246" s="8">
        <v>86.6</v>
      </c>
      <c r="H246" s="9" t="s">
        <v>103</v>
      </c>
    </row>
    <row r="247" spans="1:8" s="6" customFormat="1" ht="15" customHeight="1" x14ac:dyDescent="0.3">
      <c r="A247" s="36"/>
      <c r="B247" s="18" t="s">
        <v>54</v>
      </c>
      <c r="C247" s="27">
        <v>50</v>
      </c>
      <c r="D247" s="24">
        <v>3.4</v>
      </c>
      <c r="E247" s="24">
        <v>0.6</v>
      </c>
      <c r="F247" s="24">
        <v>20</v>
      </c>
      <c r="G247" s="24">
        <v>97.5</v>
      </c>
      <c r="H247" s="9"/>
    </row>
    <row r="248" spans="1:8" s="6" customFormat="1" ht="15" customHeight="1" x14ac:dyDescent="0.3">
      <c r="A248" s="36"/>
      <c r="B248" s="18"/>
      <c r="C248" s="27"/>
      <c r="D248" s="8"/>
      <c r="E248" s="8"/>
      <c r="F248" s="8"/>
      <c r="G248" s="8"/>
      <c r="H248" s="9"/>
    </row>
    <row r="249" spans="1:8" s="12" customFormat="1" ht="15" customHeight="1" x14ac:dyDescent="0.3">
      <c r="A249" s="26"/>
      <c r="B249" s="19" t="s">
        <v>13</v>
      </c>
      <c r="C249" s="26">
        <f>C247+C246+C245+C244+250+10+10</f>
        <v>770</v>
      </c>
      <c r="D249" s="10">
        <f>D248+D247+D246+D245+D244+D243</f>
        <v>23.049999999999997</v>
      </c>
      <c r="E249" s="10">
        <f t="shared" ref="E249:G249" si="34">E248+E247+E246+E245+E244+E243</f>
        <v>21.9</v>
      </c>
      <c r="F249" s="10">
        <f t="shared" si="34"/>
        <v>102.36000000000001</v>
      </c>
      <c r="G249" s="10">
        <f t="shared" si="34"/>
        <v>738.05</v>
      </c>
      <c r="H249" s="11"/>
    </row>
    <row r="250" spans="1:8" s="6" customFormat="1" ht="15" customHeight="1" x14ac:dyDescent="0.3">
      <c r="A250" s="36" t="s">
        <v>19</v>
      </c>
      <c r="B250" s="18" t="s">
        <v>55</v>
      </c>
      <c r="C250" s="27">
        <v>200</v>
      </c>
      <c r="D250" s="8"/>
      <c r="E250" s="8"/>
      <c r="F250" s="8">
        <v>20</v>
      </c>
      <c r="G250" s="8">
        <v>90</v>
      </c>
      <c r="H250" s="9"/>
    </row>
    <row r="251" spans="1:8" s="6" customFormat="1" ht="15.6" x14ac:dyDescent="0.3">
      <c r="A251" s="36"/>
      <c r="B251" s="18" t="s">
        <v>58</v>
      </c>
      <c r="C251" s="27">
        <v>100</v>
      </c>
      <c r="D251" s="23">
        <f>0.61/2</f>
        <v>0.30499999999999999</v>
      </c>
      <c r="E251" s="23">
        <f>0.61/2</f>
        <v>0.30499999999999999</v>
      </c>
      <c r="F251" s="23">
        <f>15.07/2</f>
        <v>7.5350000000000001</v>
      </c>
      <c r="G251" s="23">
        <f>67.69/2</f>
        <v>33.844999999999999</v>
      </c>
      <c r="H251" s="9"/>
    </row>
    <row r="252" spans="1:8" s="6" customFormat="1" x14ac:dyDescent="0.3">
      <c r="A252" s="26"/>
      <c r="B252" s="19" t="s">
        <v>20</v>
      </c>
      <c r="C252" s="26">
        <f>C251+C250</f>
        <v>300</v>
      </c>
      <c r="D252" s="30">
        <f t="shared" ref="D252:G252" si="35">D251+D250</f>
        <v>0.30499999999999999</v>
      </c>
      <c r="E252" s="30">
        <f t="shared" si="35"/>
        <v>0.30499999999999999</v>
      </c>
      <c r="F252" s="30">
        <f t="shared" si="35"/>
        <v>27.535</v>
      </c>
      <c r="G252" s="30">
        <f t="shared" si="35"/>
        <v>123.845</v>
      </c>
      <c r="H252" s="9"/>
    </row>
    <row r="253" spans="1:8" s="6" customFormat="1" ht="15.75" customHeight="1" x14ac:dyDescent="0.3">
      <c r="A253" s="36" t="s">
        <v>29</v>
      </c>
      <c r="B253" s="36"/>
      <c r="C253" s="26">
        <f>C252+C249+C242</f>
        <v>1585</v>
      </c>
      <c r="D253" s="10">
        <f>D252+D249+D242</f>
        <v>44.974999999999994</v>
      </c>
      <c r="E253" s="10">
        <f>E252+E249+E242</f>
        <v>50.807000000000002</v>
      </c>
      <c r="F253" s="10">
        <f>F252+F249+F242</f>
        <v>202.995</v>
      </c>
      <c r="G253" s="10">
        <f>G252+G249+G242</f>
        <v>1510.4650000000001</v>
      </c>
      <c r="H253" s="27"/>
    </row>
    <row r="254" spans="1:8" x14ac:dyDescent="0.3">
      <c r="D254" s="16"/>
      <c r="E254" s="16"/>
      <c r="F254" s="16"/>
      <c r="G254" s="16"/>
    </row>
    <row r="255" spans="1:8" x14ac:dyDescent="0.3">
      <c r="D255" s="16"/>
      <c r="E255" s="16"/>
      <c r="F255" s="16"/>
      <c r="G255" s="16"/>
    </row>
  </sheetData>
  <mergeCells count="85">
    <mergeCell ref="A253:B253"/>
    <mergeCell ref="D234:F234"/>
    <mergeCell ref="G234:G235"/>
    <mergeCell ref="A236:B236"/>
    <mergeCell ref="A237:A241"/>
    <mergeCell ref="A243:A248"/>
    <mergeCell ref="A250:A251"/>
    <mergeCell ref="G213:G214"/>
    <mergeCell ref="A215:B215"/>
    <mergeCell ref="A216:A220"/>
    <mergeCell ref="A222:A227"/>
    <mergeCell ref="A229:A230"/>
    <mergeCell ref="D213:F213"/>
    <mergeCell ref="A232:B232"/>
    <mergeCell ref="A193:B193"/>
    <mergeCell ref="A194:A200"/>
    <mergeCell ref="A202:A206"/>
    <mergeCell ref="A208:A209"/>
    <mergeCell ref="A211:B211"/>
    <mergeCell ref="G191:G192"/>
    <mergeCell ref="A160:A163"/>
    <mergeCell ref="A165:A166"/>
    <mergeCell ref="A168:B168"/>
    <mergeCell ref="D170:F170"/>
    <mergeCell ref="G170:G171"/>
    <mergeCell ref="A172:B172"/>
    <mergeCell ref="A173:A177"/>
    <mergeCell ref="A179:A184"/>
    <mergeCell ref="A186:A187"/>
    <mergeCell ref="A189:B189"/>
    <mergeCell ref="D191:F191"/>
    <mergeCell ref="A153:A157"/>
    <mergeCell ref="A127:B127"/>
    <mergeCell ref="D129:F129"/>
    <mergeCell ref="G129:G130"/>
    <mergeCell ref="A131:B131"/>
    <mergeCell ref="A132:A136"/>
    <mergeCell ref="A138:A143"/>
    <mergeCell ref="A145:A146"/>
    <mergeCell ref="A148:B148"/>
    <mergeCell ref="D150:F150"/>
    <mergeCell ref="G150:G151"/>
    <mergeCell ref="A152:B152"/>
    <mergeCell ref="A124:A125"/>
    <mergeCell ref="G89:G90"/>
    <mergeCell ref="A91:B91"/>
    <mergeCell ref="A92:A96"/>
    <mergeCell ref="A98:A102"/>
    <mergeCell ref="A104:A105"/>
    <mergeCell ref="A107:B107"/>
    <mergeCell ref="D89:F89"/>
    <mergeCell ref="D109:F109"/>
    <mergeCell ref="G109:G110"/>
    <mergeCell ref="A111:B111"/>
    <mergeCell ref="A112:A115"/>
    <mergeCell ref="A117:A122"/>
    <mergeCell ref="A69:B69"/>
    <mergeCell ref="A70:A74"/>
    <mergeCell ref="A77:A82"/>
    <mergeCell ref="A84:A85"/>
    <mergeCell ref="A87:B87"/>
    <mergeCell ref="G67:G68"/>
    <mergeCell ref="A34:A39"/>
    <mergeCell ref="A41:A42"/>
    <mergeCell ref="A44:B44"/>
    <mergeCell ref="D46:F46"/>
    <mergeCell ref="G46:G47"/>
    <mergeCell ref="A48:B48"/>
    <mergeCell ref="A49:A53"/>
    <mergeCell ref="A55:A60"/>
    <mergeCell ref="A62:A63"/>
    <mergeCell ref="A65:B65"/>
    <mergeCell ref="D67:F67"/>
    <mergeCell ref="A27:A31"/>
    <mergeCell ref="B2:F2"/>
    <mergeCell ref="D3:F3"/>
    <mergeCell ref="G3:G4"/>
    <mergeCell ref="A5:B5"/>
    <mergeCell ref="A6:A10"/>
    <mergeCell ref="A12:A17"/>
    <mergeCell ref="A19:A20"/>
    <mergeCell ref="A22:B22"/>
    <mergeCell ref="D24:F24"/>
    <mergeCell ref="G24:G25"/>
    <mergeCell ref="A26:B26"/>
  </mergeCells>
  <pageMargins left="0.7" right="0.7" top="0.75" bottom="0.75" header="0.3" footer="0.3"/>
  <pageSetup paperSize="9" scale="94" fitToHeight="0" orientation="landscape" r:id="rId1"/>
  <rowBreaks count="11" manualBreakCount="11">
    <brk id="22" max="16383" man="1"/>
    <brk id="44" max="16383" man="1"/>
    <brk id="65" max="16383" man="1"/>
    <brk id="87" max="16383" man="1"/>
    <brk id="107" max="16383" man="1"/>
    <brk id="127" max="16383" man="1"/>
    <brk id="148" max="16383" man="1"/>
    <brk id="168" max="16383" man="1"/>
    <brk id="189" max="16383" man="1"/>
    <brk id="211" max="16383" man="1"/>
    <brk id="2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Agro2</cp:lastModifiedBy>
  <cp:lastPrinted>2024-08-29T13:56:34Z</cp:lastPrinted>
  <dcterms:created xsi:type="dcterms:W3CDTF">2023-12-30T06:57:21Z</dcterms:created>
  <dcterms:modified xsi:type="dcterms:W3CDTF">2024-08-29T16:17:13Z</dcterms:modified>
</cp:coreProperties>
</file>